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11610" windowHeight="8160" activeTab="2"/>
  </bookViews>
  <sheets>
    <sheet name="от 4-х старт" sheetId="5" r:id="rId1"/>
    <sheet name="от 4-х промежуток" sheetId="6" r:id="rId2"/>
    <sheet name="от 4-х итог" sheetId="4" r:id="rId3"/>
  </sheets>
  <calcPr calcId="144525" calcMode="manual"/>
</workbook>
</file>

<file path=xl/calcChain.xml><?xml version="1.0" encoding="utf-8"?>
<calcChain xmlns="http://schemas.openxmlformats.org/spreadsheetml/2006/main">
  <c r="AG11" i="5" l="1"/>
  <c r="AD11" i="5"/>
  <c r="AD10" i="5"/>
  <c r="S11" i="5"/>
  <c r="AP11" i="6"/>
  <c r="AM11" i="6"/>
  <c r="AP10" i="6"/>
  <c r="AM10" i="6"/>
  <c r="AA10" i="6"/>
  <c r="O10" i="6"/>
  <c r="AO10" i="4"/>
  <c r="AL10" i="4"/>
  <c r="X11" i="4"/>
  <c r="X10" i="4"/>
  <c r="X9" i="4"/>
  <c r="J11" i="4"/>
  <c r="J10" i="4"/>
  <c r="J9" i="4"/>
  <c r="L10" i="5" l="1"/>
  <c r="AG10" i="5" l="1"/>
  <c r="V9" i="4" l="1"/>
  <c r="W9" i="4"/>
  <c r="Z11" i="6" l="1"/>
  <c r="Y11" i="6"/>
  <c r="N11" i="6"/>
  <c r="O11" i="6" s="1"/>
  <c r="AA11" i="6" s="1"/>
  <c r="M11" i="6"/>
  <c r="AL9" i="6"/>
  <c r="AM9" i="6" s="1"/>
  <c r="AK9" i="6"/>
  <c r="Z9" i="6"/>
  <c r="Y9" i="6"/>
  <c r="N9" i="6"/>
  <c r="O9" i="6" s="1"/>
  <c r="M9" i="6"/>
  <c r="AC9" i="5"/>
  <c r="AD9" i="5" s="1"/>
  <c r="R9" i="5"/>
  <c r="K9" i="5"/>
  <c r="J9" i="5"/>
  <c r="AK11" i="4"/>
  <c r="AL11" i="4" s="1"/>
  <c r="AJ11" i="4"/>
  <c r="W11" i="4"/>
  <c r="V11" i="4"/>
  <c r="AM11" i="4" s="1"/>
  <c r="AN11" i="4" s="1"/>
  <c r="AO11" i="4" s="1"/>
  <c r="AK9" i="4"/>
  <c r="AL9" i="4" s="1"/>
  <c r="AJ9" i="4"/>
  <c r="AM9" i="4"/>
  <c r="AO9" i="4" l="1"/>
  <c r="AN9" i="4"/>
  <c r="AE9" i="5"/>
  <c r="AF9" i="5" s="1"/>
  <c r="AL16" i="6"/>
  <c r="AM16" i="6" s="1"/>
  <c r="AC16" i="5"/>
  <c r="AD16" i="5" s="1"/>
  <c r="I15" i="4"/>
  <c r="J15" i="4" s="1"/>
  <c r="I14" i="4"/>
  <c r="J14" i="4" s="1"/>
  <c r="AN9" i="6"/>
  <c r="AL16" i="4"/>
  <c r="AK15" i="4"/>
  <c r="AL15" i="4" s="1"/>
  <c r="AK14" i="4"/>
  <c r="AL14" i="4" s="1"/>
  <c r="N15" i="6"/>
  <c r="O15" i="6" s="1"/>
  <c r="N16" i="6"/>
  <c r="O16" i="6" s="1"/>
  <c r="O14" i="6"/>
  <c r="AG9" i="5"/>
  <c r="AO21" i="4"/>
  <c r="AA9" i="6"/>
  <c r="S9" i="5"/>
  <c r="AO9" i="6" l="1"/>
  <c r="AP9" i="6" s="1"/>
  <c r="K16" i="5"/>
  <c r="L16" i="5" s="1"/>
  <c r="R16" i="5"/>
  <c r="S16" i="5" s="1"/>
  <c r="R14" i="5"/>
  <c r="S14" i="5" s="1"/>
  <c r="AF21" i="5"/>
  <c r="AG21" i="5" s="1"/>
  <c r="AF20" i="5"/>
  <c r="AG20" i="5" s="1"/>
  <c r="AG19" i="5"/>
  <c r="W14" i="4"/>
  <c r="X14" i="4" s="1"/>
  <c r="W15" i="4"/>
  <c r="X15" i="4" s="1"/>
  <c r="AO19" i="4"/>
  <c r="L14" i="5"/>
  <c r="AO20" i="4"/>
  <c r="AA14" i="6"/>
  <c r="Z15" i="6"/>
  <c r="AA15" i="6" s="1"/>
  <c r="Z16" i="6"/>
  <c r="AA16" i="6" s="1"/>
  <c r="K15" i="5"/>
  <c r="L15" i="5" s="1"/>
  <c r="AO21" i="6" l="1"/>
</calcChain>
</file>

<file path=xl/sharedStrings.xml><?xml version="1.0" encoding="utf-8"?>
<sst xmlns="http://schemas.openxmlformats.org/spreadsheetml/2006/main" count="227" uniqueCount="108">
  <si>
    <t xml:space="preserve">Лист наблюдения  </t>
  </si>
  <si>
    <t>Образовательная область "Коммуникация"</t>
  </si>
  <si>
    <t>№</t>
  </si>
  <si>
    <t>Ф.И.ребенка</t>
  </si>
  <si>
    <t>Развитие речи</t>
  </si>
  <si>
    <t>Художественная литература</t>
  </si>
  <si>
    <t>Казахский язык (в группах с русским языком обучения)</t>
  </si>
  <si>
    <t>Общее количество баллов</t>
  </si>
  <si>
    <t>Средний балл</t>
  </si>
  <si>
    <t xml:space="preserve">Уровень усвоения Типовой программы </t>
  </si>
  <si>
    <t>кол-во</t>
  </si>
  <si>
    <t>%</t>
  </si>
  <si>
    <t>общее</t>
  </si>
  <si>
    <t>средний</t>
  </si>
  <si>
    <t>уровень</t>
  </si>
  <si>
    <t>к-во</t>
  </si>
  <si>
    <t xml:space="preserve">результатов диагностики итогового контроля в средней группе (от 4 до 5 лет) </t>
  </si>
  <si>
    <t xml:space="preserve">результатов диагностики стартового контроля в средней группе (от 4 до 5 лет) </t>
  </si>
  <si>
    <t xml:space="preserve">результатов диагностики промежуточного контроля в средней группе (от 4 до 5 лет) </t>
  </si>
  <si>
    <t>всего детей</t>
  </si>
  <si>
    <t>А (всего детей)</t>
  </si>
  <si>
    <t xml:space="preserve">Б (I уровень) </t>
  </si>
  <si>
    <t>Г (III уровень)</t>
  </si>
  <si>
    <t xml:space="preserve">В (II уровень) </t>
  </si>
  <si>
    <t>І уровень</t>
  </si>
  <si>
    <t>ІІ уровень</t>
  </si>
  <si>
    <t>ІІІ уровень</t>
  </si>
  <si>
    <t>І ур</t>
  </si>
  <si>
    <t>ІІ ур</t>
  </si>
  <si>
    <t>ІІІ ур</t>
  </si>
  <si>
    <t>4-К.1 соблюдает приемы выразительности речи (темп речи, интонация)</t>
  </si>
  <si>
    <t>4-К.2 произносит внятно все звуки речи</t>
  </si>
  <si>
    <t>4-К.3 отвечает на вопросы при рассматривании картин, предметов</t>
  </si>
  <si>
    <t>4-К.4 воспроизводит короткие сказки и рассказы; называет признаки и качества предметов и явлений</t>
  </si>
  <si>
    <t>4-К.5 применяет необходимые слова и словосочетания</t>
  </si>
  <si>
    <t>4-К.6 употребляет существительные с предлогами в, на, под, за, около</t>
  </si>
  <si>
    <t>4-К.7 умеет различать жанры произведений (стихотворения, сказки, рассказы и другие)</t>
  </si>
  <si>
    <t>4-К.8 эмоционально воспринимает сюжет; называет знакомые произведения по картинкам, отвечает на вопросы по ним</t>
  </si>
  <si>
    <t>4-К.9 умеет читать стихотворения осмысленно и эмоционально</t>
  </si>
  <si>
    <t>4-К.10 проявляет сопереживание сказочным персонажам</t>
  </si>
  <si>
    <t>4-К.1 умеет вступать в контакт со сверстниками и взрослыми, выполняет их просьбы</t>
  </si>
  <si>
    <t>4-К.2 использует в речи разные типы предложений (простые и сложные), прилагательные, глаголы, наречия, предлоги; знает слова, обозначающие профессии людей, их особенности, назначения предметов домашнего обихода и природного окружения</t>
  </si>
  <si>
    <t>4-К.3 умеет устанавливать причинно-следственную связь</t>
  </si>
  <si>
    <t>4-К.4 употребляет слова с обобщающим значением (транспорт, овощи, одежда)</t>
  </si>
  <si>
    <t>4-К.5 называет числительные, согласовывая их в роде, числе и падеже с существительными</t>
  </si>
  <si>
    <t>4-К.6 рассказывает о семье, семейном быте, народных традициях, о своем городе (поселке, селе)</t>
  </si>
  <si>
    <t>4-К.1 умеет правильно произносить все звуки родного языка</t>
  </si>
  <si>
    <t>4-К.2 вступает в контакт со сверстниками и взрослыми и выполняет их просьбы</t>
  </si>
  <si>
    <t>4-К.3 использует в речи разные типы предложений, предлоги</t>
  </si>
  <si>
    <t>4-К.4 составляет небольшие рассказы по содержанию картин из личного опыта</t>
  </si>
  <si>
    <t>4-К.11 правильно называет и различает знакомые слова</t>
  </si>
  <si>
    <t>4-К.12 правильно произносит специфические звуки казахского языка в слове</t>
  </si>
  <si>
    <t>4-К.13 говорит и понимает слова, связанные с родством, названиями некоторых
предметов домашнего обихода, фруктов, овощей, животных, дней недели,
месяцев, времен года</t>
  </si>
  <si>
    <t>4-К.14 произносит слова, обозначающие цвет, величину, количество предметов,
действий с ними</t>
  </si>
  <si>
    <t>4-К.15 задает и отвечает на простые вопросы</t>
  </si>
  <si>
    <t>4-К.16 в 2-3 предложениях дает краткое описание предметов, игрушек, фруктов</t>
  </si>
  <si>
    <t>4-К.17 слушает, понимает и пересказывает наизусть небольшие простые тексты,
стихи</t>
  </si>
  <si>
    <t>4-К.18 может составлять простые предложения на казахском языке</t>
  </si>
  <si>
    <t>4-К.7 составляет рассказ по образцу</t>
  </si>
  <si>
    <t>4-К.8 пересказывает небольшие сказки и рассказы</t>
  </si>
  <si>
    <t>4-К.9 умеет правильно произносить гласных и согласных звуков</t>
  </si>
  <si>
    <t>4-К.10 умеет эмоционально воспринимать художественные произведения</t>
  </si>
  <si>
    <t>4-К.11 рассказывает знакомые сказки</t>
  </si>
  <si>
    <t>4-К.12 умеет оценивать поступки литературных героев</t>
  </si>
  <si>
    <t>4-К.13 воспроизводит различные интонации, меняя силу голоса</t>
  </si>
  <si>
    <t>4-К.14 ориентируется на сцене, площадке</t>
  </si>
  <si>
    <t>4-К.15 взаимодействует со взрослыми и сверстниками в процессе подготовки театрализованной постановки</t>
  </si>
  <si>
    <t>4-К.16 выражает свое отношение к поступкам литературных персонажей</t>
  </si>
  <si>
    <t>4-К.17 оценивает его с точки зрения нравственных норм и представлений</t>
  </si>
  <si>
    <t>4-К.18 проявляет дружеские отношения и взаимопомощь</t>
  </si>
  <si>
    <t>4-К.19 правильно называет знакомые слова и различает их</t>
  </si>
  <si>
    <t>4-К.20 умеет считать до 5 и обратно</t>
  </si>
  <si>
    <t>4-К.21 правильно произносит специфические звуки казахского языка</t>
  </si>
  <si>
    <t>4-К.22 называет и понимает названия бытовых предметов, часто употребляемых в
повседневной жизни, фруктов, овощей, животных, птиц</t>
  </si>
  <si>
    <t>4-К.23 называет слова, обозначающие признаки, количество предметов, действий с
ними</t>
  </si>
  <si>
    <t>4-К.24 употребляет знакомые слова в повседневной жизни</t>
  </si>
  <si>
    <t>4-К.25 умеет задавать простые вопросы и отвечать на них</t>
  </si>
  <si>
    <t>4-К.26 употребляет имена существительные в единственном и множественном
числах</t>
  </si>
  <si>
    <t>4-К.27 слушает, понимает и пересказывает наизусть небольшие простые тексты,
стихи и песни</t>
  </si>
  <si>
    <t>4-К.6 рассказывает знакомые сказки</t>
  </si>
  <si>
    <t>4-К.7 называет несколько знакомых произведений</t>
  </si>
  <si>
    <t>4-К.13 умеет слушать, рассказывать, читать наизусть стихотворения</t>
  </si>
  <si>
    <t>4-К.14 называет несколько произведений, которые ему нравятся</t>
  </si>
  <si>
    <t>4-К.15 использует литературные образы в игре</t>
  </si>
  <si>
    <t>4-К.8 последовательно излагает и выполняет события сказки</t>
  </si>
  <si>
    <t>4-К.9 владеет приемами работы с различными видами театрализованной деятельности</t>
  </si>
  <si>
    <t>4-К.10 координирует свои действия с действиями партнера; ориентируется на сцене</t>
  </si>
  <si>
    <t>4-К.12 оценивает с точки зрения нравственных норм и представлений</t>
  </si>
  <si>
    <t>4-К.11 ориентируется на сцене</t>
  </si>
  <si>
    <t>4-К.5 умеет эмоционально воспринимать художественные произведения</t>
  </si>
  <si>
    <t>4-К.16 правильно называет знакомые слова и различает их</t>
  </si>
  <si>
    <t>4-К.17 правильно произносит специфические звуки казахского языка в словах</t>
  </si>
  <si>
    <t>4-К.18 называет и понимает слова, обозначающие названия некоторых предметов
домашнего обихода, овощей, фруктов, животных, птиц, частей тела человека,
явления природы</t>
  </si>
  <si>
    <t>4-К.19 называет слова, обозначающие признаки, количество предметов, действий с ними</t>
  </si>
  <si>
    <t>4-К.20 знает прямой и обратный счет до 5</t>
  </si>
  <si>
    <t>4-К.21 употребляет знакомые слова в повседневной жизни</t>
  </si>
  <si>
    <t>4-К.22 умеет рассказать о себе и своей семье</t>
  </si>
  <si>
    <t>4-К.23 произносит слова, необходимые для общения с окружающими людьми</t>
  </si>
  <si>
    <t>4-К.24 употребляет существительные в единственном и множественном числах</t>
  </si>
  <si>
    <t>4-К.25 слушает, понимает и пересказывает наизусть небольшие простые тексты,
стихотворения и песни</t>
  </si>
  <si>
    <t>4-К.26 умеет составлять короткие тексты об игрушках и по картинкам по образцу
педагога</t>
  </si>
  <si>
    <t xml:space="preserve">Учебный год: ___2021-2022_________       Группа:_____старшая________________     Дата проведения:_______4.09.2021____ </t>
  </si>
  <si>
    <t>IIур</t>
  </si>
  <si>
    <t xml:space="preserve">Учебный год: ______2021-2022______       Группа:_____старшая_______________     Дата проведения:______5.01.2022_____ </t>
  </si>
  <si>
    <t xml:space="preserve">Учебный год: ____2021_______       Группа:__старшая___________________     Дата проведения:____5.05.2022_______ </t>
  </si>
  <si>
    <t>Айдарова Камила</t>
  </si>
  <si>
    <t>Қожахмет Қадір</t>
  </si>
  <si>
    <t>Оразова Айлана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</si>
</sst>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0" xfId="0" applyBorder="1"/>
    <xf numFmtId="0" fontId="2" fillId="3" borderId="1" xfId="0" applyFont="1" applyFill="1" applyBorder="1"/>
    <xf numFmtId="0" fontId="1" fillId="3" borderId="1" xfId="0" applyFont="1" applyFill="1" applyBorder="1"/>
    <xf numFmtId="0" fontId="2" fillId="4" borderId="1" xfId="0" applyFont="1" applyFill="1" applyBorder="1"/>
    <xf numFmtId="0" fontId="1" fillId="4" borderId="1" xfId="0" applyFont="1" applyFill="1" applyBorder="1"/>
    <xf numFmtId="0" fontId="1" fillId="2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left" vertical="top" textRotation="90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1" xfId="0" applyFont="1" applyBorder="1" applyAlignment="1">
      <alignment horizontal="right" vertical="center"/>
    </xf>
    <xf numFmtId="0" fontId="1" fillId="5" borderId="1" xfId="0" applyFont="1" applyFill="1" applyBorder="1" applyAlignment="1">
      <alignment horizontal="center" vertical="center" textRotation="90"/>
    </xf>
    <xf numFmtId="0" fontId="1" fillId="3" borderId="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 vertical="center" textRotation="90"/>
    </xf>
    <xf numFmtId="0" fontId="2" fillId="0" borderId="1" xfId="0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3" borderId="7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 vertical="center" textRotation="90" wrapText="1"/>
    </xf>
    <xf numFmtId="0" fontId="1" fillId="5" borderId="5" xfId="0" applyFont="1" applyFill="1" applyBorder="1" applyAlignment="1">
      <alignment horizontal="center" vertical="center" textRotation="90"/>
    </xf>
    <xf numFmtId="0" fontId="1" fillId="5" borderId="7" xfId="0" applyFont="1" applyFill="1" applyBorder="1" applyAlignment="1">
      <alignment horizontal="center" vertical="center" textRotation="90"/>
    </xf>
    <xf numFmtId="0" fontId="1" fillId="3" borderId="5" xfId="0" applyFont="1" applyFill="1" applyBorder="1" applyAlignment="1">
      <alignment horizontal="center" vertical="center" textRotation="90"/>
    </xf>
    <xf numFmtId="0" fontId="1" fillId="3" borderId="7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7" xfId="0" applyFont="1" applyFill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5" xfId="0" applyFont="1" applyBorder="1"/>
    <xf numFmtId="0" fontId="2" fillId="0" borderId="2" xfId="0" applyFont="1" applyBorder="1"/>
    <xf numFmtId="0" fontId="2" fillId="0" borderId="3" xfId="0" applyFont="1" applyBorder="1"/>
    <xf numFmtId="0" fontId="2" fillId="3" borderId="4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66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75"/>
  <sheetViews>
    <sheetView zoomScale="80" zoomScaleNormal="80" workbookViewId="0">
      <selection activeCell="D18" sqref="D18:AE18"/>
    </sheetView>
  </sheetViews>
  <sheetFormatPr defaultRowHeight="15" x14ac:dyDescent="0.25"/>
  <cols>
    <col min="2" max="2" width="5.28515625" customWidth="1"/>
    <col min="3" max="3" width="34.42578125" customWidth="1"/>
    <col min="4" max="4" width="8.85546875" customWidth="1"/>
    <col min="5" max="5" width="4.85546875" customWidth="1"/>
    <col min="6" max="6" width="6.5703125" customWidth="1"/>
    <col min="7" max="7" width="10.28515625" customWidth="1"/>
    <col min="8" max="8" width="8" customWidth="1"/>
    <col min="9" max="9" width="7.5703125" customWidth="1"/>
    <col min="10" max="11" width="4.5703125" customWidth="1"/>
    <col min="12" max="12" width="10.42578125" customWidth="1"/>
    <col min="13" max="13" width="9.5703125" customWidth="1"/>
    <col min="14" max="14" width="9.42578125" customWidth="1"/>
    <col min="15" max="16" width="7.140625" customWidth="1"/>
    <col min="17" max="18" width="4.42578125" customWidth="1"/>
    <col min="19" max="19" width="11.42578125" customWidth="1"/>
    <col min="20" max="20" width="7.140625" customWidth="1"/>
    <col min="21" max="21" width="7.42578125" customWidth="1"/>
    <col min="22" max="22" width="18.5703125" customWidth="1"/>
    <col min="23" max="23" width="9.140625" customWidth="1"/>
    <col min="24" max="24" width="8.28515625" customWidth="1"/>
    <col min="25" max="25" width="11.28515625" customWidth="1"/>
    <col min="26" max="26" width="13.140625" customWidth="1"/>
    <col min="27" max="27" width="7.85546875" customWidth="1"/>
    <col min="28" max="29" width="4.42578125" customWidth="1"/>
    <col min="30" max="30" width="9.5703125" customWidth="1"/>
  </cols>
  <sheetData>
    <row r="2" spans="1:34" x14ac:dyDescent="0.2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</row>
    <row r="3" spans="1:34" x14ac:dyDescent="0.25">
      <c r="A3" s="35" t="s">
        <v>17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</row>
    <row r="4" spans="1:34" x14ac:dyDescent="0.25">
      <c r="A4" s="35" t="s">
        <v>101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</row>
    <row r="6" spans="1:34" x14ac:dyDescent="0.25">
      <c r="B6" s="36" t="s">
        <v>1</v>
      </c>
      <c r="C6" s="36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6"/>
      <c r="AF6" s="36"/>
      <c r="AG6" s="36"/>
    </row>
    <row r="7" spans="1:34" ht="40.5" customHeight="1" x14ac:dyDescent="0.25">
      <c r="B7" s="38" t="s">
        <v>2</v>
      </c>
      <c r="C7" s="39" t="s">
        <v>3</v>
      </c>
      <c r="D7" s="38" t="s">
        <v>4</v>
      </c>
      <c r="E7" s="38"/>
      <c r="F7" s="38"/>
      <c r="G7" s="38"/>
      <c r="H7" s="38"/>
      <c r="I7" s="38"/>
      <c r="J7" s="32" t="s">
        <v>12</v>
      </c>
      <c r="K7" s="33" t="s">
        <v>13</v>
      </c>
      <c r="L7" s="31" t="s">
        <v>14</v>
      </c>
      <c r="M7" s="40" t="s">
        <v>5</v>
      </c>
      <c r="N7" s="40"/>
      <c r="O7" s="40"/>
      <c r="P7" s="40"/>
      <c r="Q7" s="32" t="s">
        <v>12</v>
      </c>
      <c r="R7" s="33" t="s">
        <v>13</v>
      </c>
      <c r="S7" s="31" t="s">
        <v>14</v>
      </c>
      <c r="T7" s="40" t="s">
        <v>6</v>
      </c>
      <c r="U7" s="40"/>
      <c r="V7" s="40"/>
      <c r="W7" s="40"/>
      <c r="X7" s="40"/>
      <c r="Y7" s="40"/>
      <c r="Z7" s="40"/>
      <c r="AA7" s="40"/>
      <c r="AB7" s="32" t="s">
        <v>12</v>
      </c>
      <c r="AC7" s="33" t="s">
        <v>13</v>
      </c>
      <c r="AD7" s="31" t="s">
        <v>14</v>
      </c>
      <c r="AE7" s="41" t="s">
        <v>7</v>
      </c>
      <c r="AF7" s="43" t="s">
        <v>8</v>
      </c>
      <c r="AG7" s="44" t="s">
        <v>9</v>
      </c>
    </row>
    <row r="8" spans="1:34" ht="225" customHeight="1" x14ac:dyDescent="0.25">
      <c r="B8" s="38"/>
      <c r="C8" s="38"/>
      <c r="D8" s="17" t="s">
        <v>30</v>
      </c>
      <c r="E8" s="17" t="s">
        <v>31</v>
      </c>
      <c r="F8" s="17" t="s">
        <v>32</v>
      </c>
      <c r="G8" s="17" t="s">
        <v>33</v>
      </c>
      <c r="H8" s="17" t="s">
        <v>34</v>
      </c>
      <c r="I8" s="17" t="s">
        <v>35</v>
      </c>
      <c r="J8" s="32"/>
      <c r="K8" s="33"/>
      <c r="L8" s="31"/>
      <c r="M8" s="18" t="s">
        <v>36</v>
      </c>
      <c r="N8" s="17" t="s">
        <v>37</v>
      </c>
      <c r="O8" s="17" t="s">
        <v>38</v>
      </c>
      <c r="P8" s="17" t="s">
        <v>39</v>
      </c>
      <c r="Q8" s="32"/>
      <c r="R8" s="33"/>
      <c r="S8" s="31"/>
      <c r="T8" s="17" t="s">
        <v>50</v>
      </c>
      <c r="U8" s="17" t="s">
        <v>51</v>
      </c>
      <c r="V8" s="17" t="s">
        <v>52</v>
      </c>
      <c r="W8" s="17" t="s">
        <v>53</v>
      </c>
      <c r="X8" s="17" t="s">
        <v>54</v>
      </c>
      <c r="Y8" s="17" t="s">
        <v>55</v>
      </c>
      <c r="Z8" s="17" t="s">
        <v>56</v>
      </c>
      <c r="AA8" s="17" t="s">
        <v>57</v>
      </c>
      <c r="AB8" s="32"/>
      <c r="AC8" s="33"/>
      <c r="AD8" s="31"/>
      <c r="AE8" s="42"/>
      <c r="AF8" s="43"/>
      <c r="AG8" s="44"/>
    </row>
    <row r="9" spans="1:34" x14ac:dyDescent="0.25">
      <c r="B9" s="1">
        <v>1</v>
      </c>
      <c r="C9" s="1" t="s">
        <v>105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6">
        <f>SUM(D9:I9)</f>
        <v>6</v>
      </c>
      <c r="K9" s="8">
        <f>AVERAGE(D9:I9)</f>
        <v>1</v>
      </c>
      <c r="L9" s="11" t="s">
        <v>27</v>
      </c>
      <c r="M9" s="1">
        <v>1</v>
      </c>
      <c r="N9" s="1">
        <v>2</v>
      </c>
      <c r="O9" s="1">
        <v>2</v>
      </c>
      <c r="P9" s="1">
        <v>2</v>
      </c>
      <c r="Q9" s="6">
        <v>7</v>
      </c>
      <c r="R9" s="8">
        <f t="shared" ref="R9" si="0">AVERAGE(M9:P9)</f>
        <v>1.75</v>
      </c>
      <c r="S9" s="11" t="str">
        <f>IF(K9="","",VLOOKUP(R9,$J$73:$K$75,2,TRUE))</f>
        <v>ІІ ур</v>
      </c>
      <c r="T9" s="1">
        <v>2</v>
      </c>
      <c r="U9" s="1">
        <v>1</v>
      </c>
      <c r="V9" s="1">
        <v>1</v>
      </c>
      <c r="W9" s="1">
        <v>2</v>
      </c>
      <c r="X9" s="1">
        <v>2</v>
      </c>
      <c r="Y9" s="1">
        <v>2</v>
      </c>
      <c r="Z9" s="1">
        <v>2</v>
      </c>
      <c r="AA9" s="1">
        <v>1</v>
      </c>
      <c r="AB9" s="6">
        <v>13</v>
      </c>
      <c r="AC9" s="8">
        <f>AVERAGE(T9:AA9)</f>
        <v>1.625</v>
      </c>
      <c r="AD9" s="11" t="str">
        <f>IF(V9="","",VLOOKUP(AC9,$J$73:$K$75,2,TRUE))</f>
        <v>ІІ ур</v>
      </c>
      <c r="AE9" s="7">
        <f>J9+Q9+AB9</f>
        <v>26</v>
      </c>
      <c r="AF9" s="9">
        <f>AE9/18</f>
        <v>1.4444444444444444</v>
      </c>
      <c r="AG9" s="11" t="str">
        <f>IF(Y9="","",VLOOKUP(AF9,$J$73:$K$75,2,TRUE))</f>
        <v>І ур</v>
      </c>
    </row>
    <row r="10" spans="1:34" x14ac:dyDescent="0.25">
      <c r="B10" s="1">
        <v>2</v>
      </c>
      <c r="C10" s="1" t="s">
        <v>106</v>
      </c>
      <c r="D10" s="1">
        <v>1</v>
      </c>
      <c r="E10" s="1">
        <v>1</v>
      </c>
      <c r="F10" s="1">
        <v>1</v>
      </c>
      <c r="G10" s="1">
        <v>1</v>
      </c>
      <c r="H10" s="1">
        <v>1</v>
      </c>
      <c r="I10" s="1">
        <v>1</v>
      </c>
      <c r="J10" s="6">
        <v>6</v>
      </c>
      <c r="K10" s="8">
        <v>1</v>
      </c>
      <c r="L10" s="11" t="str">
        <f>IF(D10="","",VLOOKUP(K10,$J$73:$K$75,2,TRUE))</f>
        <v>І ур</v>
      </c>
      <c r="M10" s="1">
        <v>1</v>
      </c>
      <c r="N10" s="1">
        <v>2</v>
      </c>
      <c r="O10" s="1">
        <v>2</v>
      </c>
      <c r="P10" s="1">
        <v>1</v>
      </c>
      <c r="Q10" s="6">
        <v>6</v>
      </c>
      <c r="R10" s="8">
        <v>2</v>
      </c>
      <c r="S10" s="11" t="s">
        <v>102</v>
      </c>
      <c r="T10" s="1">
        <v>2</v>
      </c>
      <c r="U10" s="1">
        <v>1</v>
      </c>
      <c r="V10" s="1">
        <v>1</v>
      </c>
      <c r="W10" s="1">
        <v>2</v>
      </c>
      <c r="X10" s="1">
        <v>2</v>
      </c>
      <c r="Y10" s="1">
        <v>2</v>
      </c>
      <c r="Z10" s="1">
        <v>2</v>
      </c>
      <c r="AA10" s="1">
        <v>1</v>
      </c>
      <c r="AB10" s="6">
        <v>13</v>
      </c>
      <c r="AC10" s="8">
        <v>1.6</v>
      </c>
      <c r="AD10" s="11" t="str">
        <f>IF(V10="","",VLOOKUP(AC10,$J$73:$K$75,2,TRUE))</f>
        <v>ІІ ур</v>
      </c>
      <c r="AE10" s="7">
        <v>26</v>
      </c>
      <c r="AF10" s="9">
        <v>1.4444399999999999</v>
      </c>
      <c r="AG10" s="11" t="str">
        <f>IF(Y10="","",VLOOKUP(AF10,$J$73:$K$75,2,TRUE))</f>
        <v>І ур</v>
      </c>
    </row>
    <row r="11" spans="1:34" x14ac:dyDescent="0.25">
      <c r="B11" s="58">
        <v>3</v>
      </c>
      <c r="C11" s="58" t="s">
        <v>107</v>
      </c>
      <c r="D11" s="59">
        <v>1</v>
      </c>
      <c r="E11" s="60">
        <v>1</v>
      </c>
      <c r="F11" s="60">
        <v>1</v>
      </c>
      <c r="G11" s="60">
        <v>1</v>
      </c>
      <c r="H11" s="60">
        <v>1</v>
      </c>
      <c r="I11" s="60">
        <v>1</v>
      </c>
      <c r="J11" s="61">
        <v>6</v>
      </c>
      <c r="K11" s="8">
        <v>1</v>
      </c>
      <c r="L11" s="11" t="s">
        <v>27</v>
      </c>
      <c r="M11" s="59">
        <v>1</v>
      </c>
      <c r="N11" s="60">
        <v>2</v>
      </c>
      <c r="O11" s="60">
        <v>2</v>
      </c>
      <c r="P11" s="60">
        <v>1</v>
      </c>
      <c r="Q11" s="61">
        <v>6</v>
      </c>
      <c r="R11" s="8">
        <v>2</v>
      </c>
      <c r="S11" s="11" t="str">
        <f>IF(K11="","",VLOOKUP(R11,$J$73:$K$75,2,TRUE))</f>
        <v>ІІ ур</v>
      </c>
      <c r="T11" s="59">
        <v>2</v>
      </c>
      <c r="U11" s="60">
        <v>1</v>
      </c>
      <c r="V11" s="60">
        <v>1</v>
      </c>
      <c r="W11" s="60">
        <v>2</v>
      </c>
      <c r="X11" s="60">
        <v>2</v>
      </c>
      <c r="Y11" s="60">
        <v>2</v>
      </c>
      <c r="Z11" s="60">
        <v>2</v>
      </c>
      <c r="AA11" s="60">
        <v>1</v>
      </c>
      <c r="AB11" s="61">
        <v>13</v>
      </c>
      <c r="AC11" s="8">
        <v>1.6</v>
      </c>
      <c r="AD11" s="11" t="str">
        <f>IF(V11="","",VLOOKUP(AC11,$J$73:$K$75,2,TRUE))</f>
        <v>ІІ ур</v>
      </c>
      <c r="AE11" s="7">
        <v>26</v>
      </c>
      <c r="AF11" s="9">
        <v>1.4444399999999999</v>
      </c>
      <c r="AG11" s="11" t="str">
        <f>IF(Y11="","",VLOOKUP(AF11,$J$73:$K$75,2,TRUE))</f>
        <v>І ур</v>
      </c>
    </row>
    <row r="12" spans="1:34" x14ac:dyDescent="0.25">
      <c r="B12" s="21"/>
      <c r="C12" s="21"/>
      <c r="D12" s="24"/>
      <c r="E12" s="25"/>
      <c r="F12" s="25"/>
      <c r="G12" s="25"/>
      <c r="H12" s="25"/>
      <c r="I12" s="25"/>
      <c r="J12" s="26"/>
      <c r="K12" s="1" t="s">
        <v>15</v>
      </c>
      <c r="L12" s="13" t="s">
        <v>11</v>
      </c>
      <c r="M12" s="24"/>
      <c r="N12" s="25"/>
      <c r="O12" s="25"/>
      <c r="P12" s="25"/>
      <c r="Q12" s="26"/>
      <c r="R12" s="1" t="s">
        <v>15</v>
      </c>
      <c r="S12" s="13" t="s">
        <v>11</v>
      </c>
      <c r="T12" s="24"/>
      <c r="U12" s="25"/>
      <c r="V12" s="25"/>
      <c r="W12" s="25"/>
      <c r="X12" s="25"/>
      <c r="Y12" s="25"/>
      <c r="Z12" s="25"/>
      <c r="AA12" s="25"/>
      <c r="AB12" s="26"/>
      <c r="AC12" s="1" t="s">
        <v>15</v>
      </c>
      <c r="AD12" s="13" t="s">
        <v>11</v>
      </c>
      <c r="AE12" s="2"/>
      <c r="AF12" s="2"/>
      <c r="AG12" s="2"/>
    </row>
    <row r="13" spans="1:34" x14ac:dyDescent="0.25">
      <c r="B13" s="22"/>
      <c r="C13" s="22"/>
      <c r="D13" s="24" t="s">
        <v>19</v>
      </c>
      <c r="E13" s="25"/>
      <c r="F13" s="25"/>
      <c r="G13" s="25"/>
      <c r="H13" s="25"/>
      <c r="I13" s="25"/>
      <c r="J13" s="26"/>
      <c r="K13" s="14">
        <v>3</v>
      </c>
      <c r="L13" s="14">
        <v>100</v>
      </c>
      <c r="M13" s="24" t="s">
        <v>19</v>
      </c>
      <c r="N13" s="25"/>
      <c r="O13" s="25"/>
      <c r="P13" s="25"/>
      <c r="Q13" s="26"/>
      <c r="R13" s="14">
        <v>3</v>
      </c>
      <c r="S13" s="14">
        <v>100</v>
      </c>
      <c r="T13" s="24" t="s">
        <v>19</v>
      </c>
      <c r="U13" s="25"/>
      <c r="V13" s="25"/>
      <c r="W13" s="25"/>
      <c r="X13" s="25"/>
      <c r="Y13" s="25"/>
      <c r="Z13" s="25"/>
      <c r="AA13" s="25"/>
      <c r="AB13" s="26"/>
      <c r="AC13" s="19">
        <v>3</v>
      </c>
      <c r="AD13" s="14">
        <v>100</v>
      </c>
      <c r="AE13" s="2"/>
      <c r="AF13" s="2"/>
      <c r="AG13" s="2"/>
    </row>
    <row r="14" spans="1:34" x14ac:dyDescent="0.25">
      <c r="B14" s="22"/>
      <c r="C14" s="22"/>
      <c r="D14" s="24" t="s">
        <v>24</v>
      </c>
      <c r="E14" s="25"/>
      <c r="F14" s="25"/>
      <c r="G14" s="25"/>
      <c r="H14" s="25"/>
      <c r="I14" s="25"/>
      <c r="J14" s="26"/>
      <c r="K14" s="10">
        <v>3</v>
      </c>
      <c r="L14" s="4">
        <f>(K14/K13)*100</f>
        <v>100</v>
      </c>
      <c r="M14" s="24" t="s">
        <v>24</v>
      </c>
      <c r="N14" s="25"/>
      <c r="O14" s="25"/>
      <c r="P14" s="25"/>
      <c r="Q14" s="26"/>
      <c r="R14" s="10">
        <f>COUNTIF(S9:S10,"І ур")</f>
        <v>0</v>
      </c>
      <c r="S14" s="4">
        <f>(R14/R13)*100</f>
        <v>0</v>
      </c>
      <c r="T14" s="24" t="s">
        <v>24</v>
      </c>
      <c r="U14" s="25"/>
      <c r="V14" s="25"/>
      <c r="W14" s="25"/>
      <c r="X14" s="25"/>
      <c r="Y14" s="25"/>
      <c r="Z14" s="25"/>
      <c r="AA14" s="25"/>
      <c r="AB14" s="26"/>
      <c r="AC14" s="10">
        <v>0</v>
      </c>
      <c r="AD14" s="4">
        <v>0</v>
      </c>
      <c r="AE14" s="2"/>
      <c r="AF14" s="2"/>
      <c r="AG14" s="2"/>
    </row>
    <row r="15" spans="1:34" x14ac:dyDescent="0.25">
      <c r="B15" s="22"/>
      <c r="C15" s="22"/>
      <c r="D15" s="24" t="s">
        <v>25</v>
      </c>
      <c r="E15" s="25"/>
      <c r="F15" s="25"/>
      <c r="G15" s="25"/>
      <c r="H15" s="25"/>
      <c r="I15" s="25"/>
      <c r="J15" s="26"/>
      <c r="K15" s="10">
        <f>COUNTIF(L9:L10,"ІІ ур")</f>
        <v>0</v>
      </c>
      <c r="L15" s="4">
        <f>(K15/K13)*100</f>
        <v>0</v>
      </c>
      <c r="M15" s="24" t="s">
        <v>25</v>
      </c>
      <c r="N15" s="25"/>
      <c r="O15" s="25"/>
      <c r="P15" s="25"/>
      <c r="Q15" s="26"/>
      <c r="R15" s="10">
        <v>3</v>
      </c>
      <c r="S15" s="4">
        <v>100</v>
      </c>
      <c r="T15" s="24" t="s">
        <v>25</v>
      </c>
      <c r="U15" s="25"/>
      <c r="V15" s="25"/>
      <c r="W15" s="25"/>
      <c r="X15" s="25"/>
      <c r="Y15" s="25"/>
      <c r="Z15" s="25"/>
      <c r="AA15" s="25"/>
      <c r="AB15" s="26"/>
      <c r="AC15" s="10">
        <v>3</v>
      </c>
      <c r="AD15" s="4">
        <v>100</v>
      </c>
      <c r="AE15" s="2"/>
      <c r="AF15" s="2"/>
      <c r="AG15" s="2"/>
    </row>
    <row r="16" spans="1:34" x14ac:dyDescent="0.25">
      <c r="B16" s="22"/>
      <c r="C16" s="22"/>
      <c r="D16" s="24" t="s">
        <v>26</v>
      </c>
      <c r="E16" s="25"/>
      <c r="F16" s="25"/>
      <c r="G16" s="25"/>
      <c r="H16" s="25"/>
      <c r="I16" s="25"/>
      <c r="J16" s="26"/>
      <c r="K16" s="10">
        <f>COUNTIF(L9:L10,"ІІІ ур")</f>
        <v>0</v>
      </c>
      <c r="L16" s="4">
        <f>(K16/K13)*100</f>
        <v>0</v>
      </c>
      <c r="M16" s="24" t="s">
        <v>26</v>
      </c>
      <c r="N16" s="25"/>
      <c r="O16" s="25"/>
      <c r="P16" s="25"/>
      <c r="Q16" s="26"/>
      <c r="R16" s="10">
        <f>COUNTIF(S9:S10,"ІІІ ур")</f>
        <v>0</v>
      </c>
      <c r="S16" s="4">
        <f>(R16/R13)*100</f>
        <v>0</v>
      </c>
      <c r="T16" s="24" t="s">
        <v>26</v>
      </c>
      <c r="U16" s="25"/>
      <c r="V16" s="25"/>
      <c r="W16" s="25"/>
      <c r="X16" s="25"/>
      <c r="Y16" s="25"/>
      <c r="Z16" s="25"/>
      <c r="AA16" s="25"/>
      <c r="AB16" s="26"/>
      <c r="AC16" s="10">
        <f>COUNTIF(AD9:AD10,"ІІІ ур")</f>
        <v>0</v>
      </c>
      <c r="AD16" s="4">
        <f>(AC16/AC13)*100</f>
        <v>0</v>
      </c>
      <c r="AE16" s="2"/>
      <c r="AF16" s="2"/>
      <c r="AG16" s="2"/>
    </row>
    <row r="17" spans="2:33" x14ac:dyDescent="0.25">
      <c r="B17" s="22"/>
      <c r="C17" s="22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" t="s">
        <v>10</v>
      </c>
      <c r="AG17" s="3" t="s">
        <v>11</v>
      </c>
    </row>
    <row r="18" spans="2:33" x14ac:dyDescent="0.25">
      <c r="B18" s="22"/>
      <c r="C18" s="22"/>
      <c r="D18" s="27" t="s">
        <v>20</v>
      </c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9"/>
      <c r="AF18" s="14">
        <v>3</v>
      </c>
      <c r="AG18" s="14">
        <v>100</v>
      </c>
    </row>
    <row r="19" spans="2:33" x14ac:dyDescent="0.25">
      <c r="B19" s="22"/>
      <c r="C19" s="22"/>
      <c r="D19" s="30" t="s">
        <v>21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10">
        <v>3</v>
      </c>
      <c r="AG19" s="4">
        <f>(AF19/AF18)*100</f>
        <v>100</v>
      </c>
    </row>
    <row r="20" spans="2:33" x14ac:dyDescent="0.25">
      <c r="B20" s="22"/>
      <c r="C20" s="22"/>
      <c r="D20" s="30" t="s">
        <v>23</v>
      </c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10">
        <f>COUNTIF(AG9:AG10,"ІІ ур")</f>
        <v>0</v>
      </c>
      <c r="AG20" s="4">
        <f>(AF20/AF18)*100</f>
        <v>0</v>
      </c>
    </row>
    <row r="21" spans="2:33" x14ac:dyDescent="0.25">
      <c r="B21" s="23"/>
      <c r="C21" s="23"/>
      <c r="D21" s="30" t="s">
        <v>22</v>
      </c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10">
        <f>COUNTIF(AG9:AG10,"ІІІ ур")</f>
        <v>0</v>
      </c>
      <c r="AG21" s="4">
        <f>(AF21/AF18)*100</f>
        <v>0</v>
      </c>
    </row>
    <row r="73" spans="10:11" x14ac:dyDescent="0.25">
      <c r="J73" s="5">
        <v>1</v>
      </c>
      <c r="K73" s="5" t="s">
        <v>27</v>
      </c>
    </row>
    <row r="74" spans="10:11" x14ac:dyDescent="0.25">
      <c r="J74" s="5">
        <v>1.6</v>
      </c>
      <c r="K74" s="5" t="s">
        <v>28</v>
      </c>
    </row>
    <row r="75" spans="10:11" x14ac:dyDescent="0.25">
      <c r="J75" s="5">
        <v>2.6</v>
      </c>
      <c r="K75" s="5" t="s">
        <v>29</v>
      </c>
    </row>
  </sheetData>
  <mergeCells count="43">
    <mergeCell ref="A2:AH2"/>
    <mergeCell ref="A3:AH3"/>
    <mergeCell ref="A4:AH4"/>
    <mergeCell ref="B6:AG6"/>
    <mergeCell ref="B7:B8"/>
    <mergeCell ref="C7:C8"/>
    <mergeCell ref="D7:I7"/>
    <mergeCell ref="M7:P7"/>
    <mergeCell ref="T7:AA7"/>
    <mergeCell ref="AB7:AB8"/>
    <mergeCell ref="AE7:AE8"/>
    <mergeCell ref="AF7:AF8"/>
    <mergeCell ref="AG7:AG8"/>
    <mergeCell ref="J7:J8"/>
    <mergeCell ref="K7:K8"/>
    <mergeCell ref="D19:AE19"/>
    <mergeCell ref="D20:AE20"/>
    <mergeCell ref="D21:AE21"/>
    <mergeCell ref="AD7:AD8"/>
    <mergeCell ref="L7:L8"/>
    <mergeCell ref="Q7:Q8"/>
    <mergeCell ref="R7:R8"/>
    <mergeCell ref="S7:S8"/>
    <mergeCell ref="AC7:AC8"/>
    <mergeCell ref="T15:AB15"/>
    <mergeCell ref="T16:AB16"/>
    <mergeCell ref="D17:AE17"/>
    <mergeCell ref="B12:B21"/>
    <mergeCell ref="C12:C21"/>
    <mergeCell ref="D12:J12"/>
    <mergeCell ref="M12:Q12"/>
    <mergeCell ref="T12:AB12"/>
    <mergeCell ref="D13:J13"/>
    <mergeCell ref="M13:Q13"/>
    <mergeCell ref="T13:AB13"/>
    <mergeCell ref="D15:J15"/>
    <mergeCell ref="D16:J16"/>
    <mergeCell ref="M15:Q15"/>
    <mergeCell ref="D18:AE18"/>
    <mergeCell ref="M16:Q16"/>
    <mergeCell ref="D14:J14"/>
    <mergeCell ref="M14:Q14"/>
    <mergeCell ref="T14:AB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75"/>
  <sheetViews>
    <sheetView topLeftCell="N9" zoomScale="80" zoomScaleNormal="80" workbookViewId="0">
      <selection activeCell="AI27" sqref="AI27"/>
    </sheetView>
  </sheetViews>
  <sheetFormatPr defaultRowHeight="15" x14ac:dyDescent="0.25"/>
  <cols>
    <col min="2" max="2" width="5.140625" customWidth="1"/>
    <col min="3" max="3" width="31" customWidth="1"/>
    <col min="4" max="4" width="9.5703125" customWidth="1"/>
    <col min="5" max="5" width="22.140625" customWidth="1"/>
    <col min="6" max="7" width="6.7109375" customWidth="1"/>
    <col min="8" max="8" width="8.85546875" customWidth="1"/>
    <col min="9" max="11" width="10" customWidth="1"/>
    <col min="12" max="12" width="8.28515625" customWidth="1"/>
    <col min="13" max="14" width="4.28515625" customWidth="1"/>
    <col min="15" max="15" width="10.140625" customWidth="1"/>
    <col min="16" max="16" width="9.7109375" customWidth="1"/>
    <col min="17" max="17" width="4" customWidth="1"/>
    <col min="18" max="18" width="7.7109375" customWidth="1"/>
    <col min="19" max="20" width="6.7109375" customWidth="1"/>
    <col min="21" max="21" width="9.42578125" customWidth="1"/>
    <col min="22" max="24" width="6.7109375" customWidth="1"/>
    <col min="25" max="26" width="4.5703125" customWidth="1"/>
    <col min="27" max="27" width="9.85546875" customWidth="1"/>
    <col min="28" max="28" width="6" customWidth="1"/>
    <col min="29" max="29" width="6.140625" customWidth="1"/>
    <col min="30" max="30" width="6" customWidth="1"/>
    <col min="31" max="31" width="14.85546875" customWidth="1"/>
    <col min="32" max="32" width="11.140625" customWidth="1"/>
    <col min="33" max="33" width="6.5703125" customWidth="1"/>
    <col min="34" max="34" width="6.28515625" customWidth="1"/>
    <col min="35" max="35" width="11.42578125" customWidth="1"/>
    <col min="36" max="36" width="11.7109375" customWidth="1"/>
    <col min="37" max="38" width="4.140625" customWidth="1"/>
    <col min="39" max="39" width="11" customWidth="1"/>
  </cols>
  <sheetData>
    <row r="2" spans="1:43" x14ac:dyDescent="0.2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</row>
    <row r="3" spans="1:43" x14ac:dyDescent="0.25">
      <c r="A3" s="35" t="s">
        <v>18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</row>
    <row r="4" spans="1:43" x14ac:dyDescent="0.25">
      <c r="A4" s="35" t="s">
        <v>103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</row>
    <row r="6" spans="1:43" x14ac:dyDescent="0.25">
      <c r="B6" s="36" t="s">
        <v>1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</row>
    <row r="7" spans="1:43" ht="35.25" customHeight="1" x14ac:dyDescent="0.25">
      <c r="B7" s="38" t="s">
        <v>2</v>
      </c>
      <c r="C7" s="38" t="s">
        <v>3</v>
      </c>
      <c r="D7" s="39" t="s">
        <v>4</v>
      </c>
      <c r="E7" s="51"/>
      <c r="F7" s="51"/>
      <c r="G7" s="51"/>
      <c r="H7" s="51"/>
      <c r="I7" s="51"/>
      <c r="J7" s="51"/>
      <c r="K7" s="51"/>
      <c r="L7" s="52"/>
      <c r="M7" s="47" t="s">
        <v>12</v>
      </c>
      <c r="N7" s="49" t="s">
        <v>13</v>
      </c>
      <c r="O7" s="45" t="s">
        <v>14</v>
      </c>
      <c r="P7" s="53" t="s">
        <v>5</v>
      </c>
      <c r="Q7" s="54"/>
      <c r="R7" s="54"/>
      <c r="S7" s="54"/>
      <c r="T7" s="54"/>
      <c r="U7" s="54"/>
      <c r="V7" s="54"/>
      <c r="W7" s="54"/>
      <c r="X7" s="54"/>
      <c r="Y7" s="47" t="s">
        <v>12</v>
      </c>
      <c r="Z7" s="49" t="s">
        <v>13</v>
      </c>
      <c r="AA7" s="45" t="s">
        <v>14</v>
      </c>
      <c r="AB7" s="40" t="s">
        <v>6</v>
      </c>
      <c r="AC7" s="40"/>
      <c r="AD7" s="40"/>
      <c r="AE7" s="40"/>
      <c r="AF7" s="40"/>
      <c r="AG7" s="40"/>
      <c r="AH7" s="40"/>
      <c r="AI7" s="40"/>
      <c r="AJ7" s="40"/>
      <c r="AK7" s="47" t="s">
        <v>12</v>
      </c>
      <c r="AL7" s="49" t="s">
        <v>13</v>
      </c>
      <c r="AM7" s="45" t="s">
        <v>14</v>
      </c>
      <c r="AN7" s="41" t="s">
        <v>7</v>
      </c>
      <c r="AO7" s="43" t="s">
        <v>8</v>
      </c>
      <c r="AP7" s="44" t="s">
        <v>9</v>
      </c>
    </row>
    <row r="8" spans="1:43" ht="225" customHeight="1" x14ac:dyDescent="0.25">
      <c r="B8" s="38"/>
      <c r="C8" s="38"/>
      <c r="D8" s="12" t="s">
        <v>40</v>
      </c>
      <c r="E8" s="12" t="s">
        <v>41</v>
      </c>
      <c r="F8" s="12" t="s">
        <v>42</v>
      </c>
      <c r="G8" s="12" t="s">
        <v>43</v>
      </c>
      <c r="H8" s="12" t="s">
        <v>44</v>
      </c>
      <c r="I8" s="12" t="s">
        <v>45</v>
      </c>
      <c r="J8" s="12" t="s">
        <v>58</v>
      </c>
      <c r="K8" s="12" t="s">
        <v>59</v>
      </c>
      <c r="L8" s="12" t="s">
        <v>60</v>
      </c>
      <c r="M8" s="48"/>
      <c r="N8" s="50"/>
      <c r="O8" s="46"/>
      <c r="P8" s="12" t="s">
        <v>61</v>
      </c>
      <c r="Q8" s="12" t="s">
        <v>62</v>
      </c>
      <c r="R8" s="12" t="s">
        <v>63</v>
      </c>
      <c r="S8" s="12" t="s">
        <v>64</v>
      </c>
      <c r="T8" s="12" t="s">
        <v>65</v>
      </c>
      <c r="U8" s="12" t="s">
        <v>66</v>
      </c>
      <c r="V8" s="12" t="s">
        <v>67</v>
      </c>
      <c r="W8" s="12" t="s">
        <v>68</v>
      </c>
      <c r="X8" s="12" t="s">
        <v>69</v>
      </c>
      <c r="Y8" s="48"/>
      <c r="Z8" s="50"/>
      <c r="AA8" s="46"/>
      <c r="AB8" s="12" t="s">
        <v>70</v>
      </c>
      <c r="AC8" s="12" t="s">
        <v>71</v>
      </c>
      <c r="AD8" s="12" t="s">
        <v>72</v>
      </c>
      <c r="AE8" s="12" t="s">
        <v>73</v>
      </c>
      <c r="AF8" s="12" t="s">
        <v>74</v>
      </c>
      <c r="AG8" s="12" t="s">
        <v>75</v>
      </c>
      <c r="AH8" s="12" t="s">
        <v>76</v>
      </c>
      <c r="AI8" s="12" t="s">
        <v>77</v>
      </c>
      <c r="AJ8" s="12" t="s">
        <v>78</v>
      </c>
      <c r="AK8" s="48"/>
      <c r="AL8" s="50"/>
      <c r="AM8" s="46"/>
      <c r="AN8" s="42"/>
      <c r="AO8" s="43"/>
      <c r="AP8" s="44"/>
    </row>
    <row r="9" spans="1:43" x14ac:dyDescent="0.25">
      <c r="B9" s="1">
        <v>1</v>
      </c>
      <c r="C9" s="1" t="s">
        <v>105</v>
      </c>
      <c r="D9" s="1">
        <v>2</v>
      </c>
      <c r="E9" s="1">
        <v>1</v>
      </c>
      <c r="F9" s="1">
        <v>2</v>
      </c>
      <c r="G9" s="1">
        <v>1</v>
      </c>
      <c r="H9" s="1">
        <v>2</v>
      </c>
      <c r="I9" s="1">
        <v>2</v>
      </c>
      <c r="J9" s="1">
        <v>2</v>
      </c>
      <c r="K9" s="1">
        <v>1</v>
      </c>
      <c r="L9" s="1">
        <v>1</v>
      </c>
      <c r="M9" s="6">
        <f>SUM(D9:L9)</f>
        <v>14</v>
      </c>
      <c r="N9" s="8">
        <f>AVERAGE(D9:L9)</f>
        <v>1.5555555555555556</v>
      </c>
      <c r="O9" s="11" t="str">
        <f>IF(E9="","",VLOOKUP(N9,$L$73:$M$75,2,TRUE))</f>
        <v>І ур</v>
      </c>
      <c r="P9" s="1">
        <v>2</v>
      </c>
      <c r="Q9" s="1">
        <v>2</v>
      </c>
      <c r="R9" s="1">
        <v>1</v>
      </c>
      <c r="S9" s="1">
        <v>1</v>
      </c>
      <c r="T9" s="1">
        <v>2</v>
      </c>
      <c r="U9" s="1">
        <v>1</v>
      </c>
      <c r="V9" s="1">
        <v>1</v>
      </c>
      <c r="W9" s="1">
        <v>2</v>
      </c>
      <c r="X9" s="1">
        <v>2</v>
      </c>
      <c r="Y9" s="6">
        <f t="shared" ref="Y9:Y11" si="0">SUM(P9:X9)</f>
        <v>14</v>
      </c>
      <c r="Z9" s="8">
        <f t="shared" ref="Z9:Z11" si="1">AVERAGE(P9:X9)</f>
        <v>1.5555555555555556</v>
      </c>
      <c r="AA9" s="11" t="str">
        <f>IF(O9="","",VLOOKUP(Z9,$L$73:$M$75,2,TRUE))</f>
        <v>І ур</v>
      </c>
      <c r="AB9" s="1">
        <v>2</v>
      </c>
      <c r="AC9" s="1">
        <v>2</v>
      </c>
      <c r="AD9" s="1">
        <v>2</v>
      </c>
      <c r="AE9" s="1">
        <v>2</v>
      </c>
      <c r="AF9" s="1">
        <v>1</v>
      </c>
      <c r="AG9" s="1">
        <v>1</v>
      </c>
      <c r="AH9" s="1">
        <v>2</v>
      </c>
      <c r="AI9" s="1">
        <v>2</v>
      </c>
      <c r="AJ9" s="1">
        <v>2</v>
      </c>
      <c r="AK9" s="6">
        <f>SUM(AB9:AJ9)</f>
        <v>16</v>
      </c>
      <c r="AL9" s="8">
        <f>AVERAGE(AB9:AJ9)</f>
        <v>1.7777777777777777</v>
      </c>
      <c r="AM9" s="11" t="str">
        <f>IF(AE9="","",VLOOKUP(AL9,$L$73:$M$75,2,TRUE))</f>
        <v>ІІ ур</v>
      </c>
      <c r="AN9" s="7">
        <f>M9+Y9+AK9</f>
        <v>44</v>
      </c>
      <c r="AO9" s="9">
        <f>AN9/27</f>
        <v>1.6296296296296295</v>
      </c>
      <c r="AP9" s="11" t="str">
        <f>IF(AH9="","",VLOOKUP(AO9,$L$73:$M$75,2,TRUE))</f>
        <v>ІІ ур</v>
      </c>
    </row>
    <row r="10" spans="1:43" x14ac:dyDescent="0.25">
      <c r="B10" s="1">
        <v>2</v>
      </c>
      <c r="C10" s="1" t="s">
        <v>106</v>
      </c>
      <c r="D10" s="1">
        <v>2</v>
      </c>
      <c r="E10" s="1">
        <v>1</v>
      </c>
      <c r="F10" s="1">
        <v>2</v>
      </c>
      <c r="G10" s="1">
        <v>1</v>
      </c>
      <c r="H10" s="1">
        <v>2</v>
      </c>
      <c r="I10" s="1">
        <v>2</v>
      </c>
      <c r="J10" s="1">
        <v>2</v>
      </c>
      <c r="K10" s="1">
        <v>1</v>
      </c>
      <c r="L10" s="1">
        <v>1</v>
      </c>
      <c r="M10" s="6">
        <v>14</v>
      </c>
      <c r="N10" s="8">
        <v>1.6</v>
      </c>
      <c r="O10" s="11" t="str">
        <f>IF(E10="","",VLOOKUP(N10,$L$73:$M$75,2,TRUE))</f>
        <v>ІІ ур</v>
      </c>
      <c r="P10" s="1">
        <v>2</v>
      </c>
      <c r="Q10" s="1">
        <v>2</v>
      </c>
      <c r="R10" s="1">
        <v>1</v>
      </c>
      <c r="S10" s="1">
        <v>1</v>
      </c>
      <c r="T10" s="1">
        <v>2</v>
      </c>
      <c r="U10" s="1">
        <v>1</v>
      </c>
      <c r="V10" s="1">
        <v>1</v>
      </c>
      <c r="W10" s="1">
        <v>2</v>
      </c>
      <c r="X10" s="1">
        <v>2</v>
      </c>
      <c r="Y10" s="6">
        <v>14</v>
      </c>
      <c r="Z10" s="8">
        <v>1.6</v>
      </c>
      <c r="AA10" s="11" t="str">
        <f>IF(O10="","",VLOOKUP(Z10,$L$73:$M$75,2,TRUE))</f>
        <v>ІІ ур</v>
      </c>
      <c r="AB10" s="1">
        <v>2</v>
      </c>
      <c r="AC10" s="1">
        <v>2</v>
      </c>
      <c r="AD10" s="1">
        <v>2</v>
      </c>
      <c r="AE10" s="1">
        <v>2</v>
      </c>
      <c r="AF10" s="1">
        <v>1</v>
      </c>
      <c r="AG10" s="1">
        <v>1</v>
      </c>
      <c r="AH10" s="1">
        <v>2</v>
      </c>
      <c r="AI10" s="1">
        <v>2</v>
      </c>
      <c r="AJ10" s="1">
        <v>2</v>
      </c>
      <c r="AK10" s="6">
        <v>16</v>
      </c>
      <c r="AL10" s="8">
        <v>1.8</v>
      </c>
      <c r="AM10" s="11" t="str">
        <f>IF(AE10="","",VLOOKUP(AL10,$L$73:$M$75,2,TRUE))</f>
        <v>ІІ ур</v>
      </c>
      <c r="AN10" s="7">
        <v>44</v>
      </c>
      <c r="AO10" s="9">
        <v>1.6296299999999999</v>
      </c>
      <c r="AP10" s="11" t="str">
        <f>IF(AH10="","",VLOOKUP(AO10,$L$73:$M$75,2,TRUE))</f>
        <v>ІІ ур</v>
      </c>
    </row>
    <row r="11" spans="1:43" x14ac:dyDescent="0.25">
      <c r="B11" s="1">
        <v>2</v>
      </c>
      <c r="C11" s="1" t="s">
        <v>107</v>
      </c>
      <c r="D11" s="1">
        <v>1</v>
      </c>
      <c r="E11" s="1">
        <v>2</v>
      </c>
      <c r="F11" s="1">
        <v>1</v>
      </c>
      <c r="G11" s="1">
        <v>1</v>
      </c>
      <c r="H11" s="1">
        <v>2</v>
      </c>
      <c r="I11" s="1">
        <v>2</v>
      </c>
      <c r="J11" s="1">
        <v>2</v>
      </c>
      <c r="K11" s="1">
        <v>2</v>
      </c>
      <c r="L11" s="1">
        <v>1</v>
      </c>
      <c r="M11" s="6">
        <f t="shared" ref="M11" si="2">SUM(D11:L11)</f>
        <v>14</v>
      </c>
      <c r="N11" s="8">
        <f t="shared" ref="N11" si="3">AVERAGE(D11:L11)</f>
        <v>1.5555555555555556</v>
      </c>
      <c r="O11" s="11" t="str">
        <f>IF(E11="","",VLOOKUP(N11,$L$73:$M$75,2,TRUE))</f>
        <v>І ур</v>
      </c>
      <c r="P11" s="1">
        <v>1</v>
      </c>
      <c r="Q11" s="1">
        <v>2</v>
      </c>
      <c r="R11" s="1">
        <v>1</v>
      </c>
      <c r="S11" s="1">
        <v>1</v>
      </c>
      <c r="T11" s="1">
        <v>1</v>
      </c>
      <c r="U11" s="1">
        <v>2</v>
      </c>
      <c r="V11" s="1">
        <v>2</v>
      </c>
      <c r="W11" s="1">
        <v>2</v>
      </c>
      <c r="X11" s="1">
        <v>1</v>
      </c>
      <c r="Y11" s="6">
        <f t="shared" si="0"/>
        <v>13</v>
      </c>
      <c r="Z11" s="8">
        <f t="shared" si="1"/>
        <v>1.4444444444444444</v>
      </c>
      <c r="AA11" s="11" t="str">
        <f>IF(O11="","",VLOOKUP(Z11,$L$73:$M$75,2,TRUE))</f>
        <v>І ур</v>
      </c>
      <c r="AB11" s="1">
        <v>2</v>
      </c>
      <c r="AC11" s="1">
        <v>2</v>
      </c>
      <c r="AD11" s="1">
        <v>2</v>
      </c>
      <c r="AE11" s="1">
        <v>2</v>
      </c>
      <c r="AF11" s="1">
        <v>1</v>
      </c>
      <c r="AG11" s="1">
        <v>1</v>
      </c>
      <c r="AH11" s="1">
        <v>2</v>
      </c>
      <c r="AI11" s="1">
        <v>2</v>
      </c>
      <c r="AJ11" s="1">
        <v>2</v>
      </c>
      <c r="AK11" s="6">
        <v>16</v>
      </c>
      <c r="AL11" s="8">
        <v>1.8</v>
      </c>
      <c r="AM11" s="11" t="str">
        <f>IF(AE11="","",VLOOKUP(AL11,$L$73:$M$75,2,TRUE))</f>
        <v>ІІ ур</v>
      </c>
      <c r="AN11" s="7">
        <v>44</v>
      </c>
      <c r="AO11" s="9">
        <v>1.6296299999999999</v>
      </c>
      <c r="AP11" s="11" t="str">
        <f>IF(AH11="","",VLOOKUP(AO11,$L$73:$M$75,2,TRUE))</f>
        <v>ІІ ур</v>
      </c>
    </row>
    <row r="12" spans="1:43" x14ac:dyDescent="0.25">
      <c r="B12" s="21"/>
      <c r="C12" s="21"/>
      <c r="D12" s="24"/>
      <c r="E12" s="25"/>
      <c r="F12" s="25"/>
      <c r="G12" s="25"/>
      <c r="H12" s="25"/>
      <c r="I12" s="25"/>
      <c r="J12" s="25"/>
      <c r="K12" s="25"/>
      <c r="L12" s="25"/>
      <c r="M12" s="26"/>
      <c r="N12" s="1" t="s">
        <v>15</v>
      </c>
      <c r="O12" s="16" t="s">
        <v>11</v>
      </c>
      <c r="P12" s="24"/>
      <c r="Q12" s="25"/>
      <c r="R12" s="25"/>
      <c r="S12" s="25"/>
      <c r="T12" s="25"/>
      <c r="U12" s="25"/>
      <c r="V12" s="25"/>
      <c r="W12" s="25"/>
      <c r="X12" s="25"/>
      <c r="Y12" s="26"/>
      <c r="Z12" s="1" t="s">
        <v>15</v>
      </c>
      <c r="AA12" s="16" t="s">
        <v>11</v>
      </c>
      <c r="AB12" s="24"/>
      <c r="AC12" s="25"/>
      <c r="AD12" s="25"/>
      <c r="AE12" s="25"/>
      <c r="AF12" s="25"/>
      <c r="AG12" s="25"/>
      <c r="AH12" s="25"/>
      <c r="AI12" s="25"/>
      <c r="AJ12" s="25"/>
      <c r="AK12" s="26"/>
      <c r="AL12" s="1" t="s">
        <v>15</v>
      </c>
      <c r="AM12" s="16" t="s">
        <v>11</v>
      </c>
      <c r="AN12" s="2"/>
      <c r="AO12" s="2"/>
      <c r="AP12" s="2"/>
    </row>
    <row r="13" spans="1:43" x14ac:dyDescent="0.25">
      <c r="B13" s="22"/>
      <c r="C13" s="22"/>
      <c r="D13" s="24" t="s">
        <v>19</v>
      </c>
      <c r="E13" s="25"/>
      <c r="F13" s="25"/>
      <c r="G13" s="25"/>
      <c r="H13" s="25"/>
      <c r="I13" s="25"/>
      <c r="J13" s="25"/>
      <c r="K13" s="25"/>
      <c r="L13" s="25"/>
      <c r="M13" s="26"/>
      <c r="N13" s="15">
        <v>3</v>
      </c>
      <c r="O13" s="15">
        <v>100</v>
      </c>
      <c r="P13" s="24" t="s">
        <v>19</v>
      </c>
      <c r="Q13" s="25"/>
      <c r="R13" s="25"/>
      <c r="S13" s="25"/>
      <c r="T13" s="25"/>
      <c r="U13" s="25"/>
      <c r="V13" s="25"/>
      <c r="W13" s="25"/>
      <c r="X13" s="25"/>
      <c r="Y13" s="26"/>
      <c r="Z13" s="19">
        <v>3</v>
      </c>
      <c r="AA13" s="15">
        <v>100</v>
      </c>
      <c r="AB13" s="24" t="s">
        <v>19</v>
      </c>
      <c r="AC13" s="25"/>
      <c r="AD13" s="25"/>
      <c r="AE13" s="25"/>
      <c r="AF13" s="25"/>
      <c r="AG13" s="25"/>
      <c r="AH13" s="25"/>
      <c r="AI13" s="25"/>
      <c r="AJ13" s="25"/>
      <c r="AK13" s="26"/>
      <c r="AL13" s="19">
        <v>3</v>
      </c>
      <c r="AM13" s="15">
        <v>100</v>
      </c>
      <c r="AN13" s="2"/>
      <c r="AO13" s="2"/>
      <c r="AP13" s="2"/>
    </row>
    <row r="14" spans="1:43" x14ac:dyDescent="0.25">
      <c r="B14" s="22"/>
      <c r="C14" s="22"/>
      <c r="D14" s="24" t="s">
        <v>24</v>
      </c>
      <c r="E14" s="25"/>
      <c r="F14" s="25"/>
      <c r="G14" s="25"/>
      <c r="H14" s="25"/>
      <c r="I14" s="25"/>
      <c r="J14" s="25"/>
      <c r="K14" s="25"/>
      <c r="L14" s="25"/>
      <c r="M14" s="26"/>
      <c r="N14" s="10">
        <v>3</v>
      </c>
      <c r="O14" s="4">
        <f>(N14/N13)*100</f>
        <v>100</v>
      </c>
      <c r="P14" s="24" t="s">
        <v>24</v>
      </c>
      <c r="Q14" s="25"/>
      <c r="R14" s="25"/>
      <c r="S14" s="25"/>
      <c r="T14" s="25"/>
      <c r="U14" s="25"/>
      <c r="V14" s="25"/>
      <c r="W14" s="25"/>
      <c r="X14" s="25"/>
      <c r="Y14" s="26"/>
      <c r="Z14" s="10">
        <v>3</v>
      </c>
      <c r="AA14" s="4">
        <f>(Z14/Z13)*100</f>
        <v>100</v>
      </c>
      <c r="AB14" s="24" t="s">
        <v>24</v>
      </c>
      <c r="AC14" s="25"/>
      <c r="AD14" s="25"/>
      <c r="AE14" s="25"/>
      <c r="AF14" s="25"/>
      <c r="AG14" s="25"/>
      <c r="AH14" s="25"/>
      <c r="AI14" s="25"/>
      <c r="AJ14" s="25"/>
      <c r="AK14" s="26"/>
      <c r="AL14" s="10">
        <v>0</v>
      </c>
      <c r="AM14" s="4">
        <v>0</v>
      </c>
      <c r="AN14" s="2"/>
      <c r="AO14" s="2"/>
      <c r="AP14" s="2"/>
    </row>
    <row r="15" spans="1:43" x14ac:dyDescent="0.25">
      <c r="B15" s="22"/>
      <c r="C15" s="22"/>
      <c r="D15" s="24" t="s">
        <v>25</v>
      </c>
      <c r="E15" s="25"/>
      <c r="F15" s="25"/>
      <c r="G15" s="25"/>
      <c r="H15" s="25"/>
      <c r="I15" s="25"/>
      <c r="J15" s="25"/>
      <c r="K15" s="25"/>
      <c r="L15" s="25"/>
      <c r="M15" s="26"/>
      <c r="N15" s="10">
        <f>COUNTIF(O9:O11,"ІІ ур")</f>
        <v>1</v>
      </c>
      <c r="O15" s="4">
        <f>(N15/N13)*100</f>
        <v>33.333333333333329</v>
      </c>
      <c r="P15" s="24" t="s">
        <v>25</v>
      </c>
      <c r="Q15" s="25"/>
      <c r="R15" s="25"/>
      <c r="S15" s="25"/>
      <c r="T15" s="25"/>
      <c r="U15" s="25"/>
      <c r="V15" s="25"/>
      <c r="W15" s="25"/>
      <c r="X15" s="25"/>
      <c r="Y15" s="26"/>
      <c r="Z15" s="10">
        <f>COUNTIF(AA9:AA11,"ІІ ур")</f>
        <v>1</v>
      </c>
      <c r="AA15" s="4">
        <f>(Z15/Z13)*100</f>
        <v>33.333333333333329</v>
      </c>
      <c r="AB15" s="24" t="s">
        <v>25</v>
      </c>
      <c r="AC15" s="25"/>
      <c r="AD15" s="25"/>
      <c r="AE15" s="25"/>
      <c r="AF15" s="25"/>
      <c r="AG15" s="25"/>
      <c r="AH15" s="25"/>
      <c r="AI15" s="25"/>
      <c r="AJ15" s="25"/>
      <c r="AK15" s="26"/>
      <c r="AL15" s="10">
        <v>3</v>
      </c>
      <c r="AM15" s="4">
        <v>100</v>
      </c>
      <c r="AN15" s="2"/>
      <c r="AO15" s="2"/>
      <c r="AP15" s="2"/>
    </row>
    <row r="16" spans="1:43" x14ac:dyDescent="0.25">
      <c r="B16" s="22"/>
      <c r="C16" s="22"/>
      <c r="D16" s="24" t="s">
        <v>26</v>
      </c>
      <c r="E16" s="25"/>
      <c r="F16" s="25"/>
      <c r="G16" s="25"/>
      <c r="H16" s="25"/>
      <c r="I16" s="25"/>
      <c r="J16" s="25"/>
      <c r="K16" s="25"/>
      <c r="L16" s="25"/>
      <c r="M16" s="26"/>
      <c r="N16" s="10">
        <f>COUNTIF(O9:O11,"ІІІ ур")</f>
        <v>0</v>
      </c>
      <c r="O16" s="4">
        <f>(N16/N13)*100</f>
        <v>0</v>
      </c>
      <c r="P16" s="24" t="s">
        <v>26</v>
      </c>
      <c r="Q16" s="25"/>
      <c r="R16" s="25"/>
      <c r="S16" s="25"/>
      <c r="T16" s="25"/>
      <c r="U16" s="25"/>
      <c r="V16" s="25"/>
      <c r="W16" s="25"/>
      <c r="X16" s="25"/>
      <c r="Y16" s="26"/>
      <c r="Z16" s="10">
        <f>COUNTIF(AA9:AA11,"ІІІ ур")</f>
        <v>0</v>
      </c>
      <c r="AA16" s="4">
        <f>(Z16/Z13)*100</f>
        <v>0</v>
      </c>
      <c r="AB16" s="24" t="s">
        <v>26</v>
      </c>
      <c r="AC16" s="25"/>
      <c r="AD16" s="25"/>
      <c r="AE16" s="25"/>
      <c r="AF16" s="25"/>
      <c r="AG16" s="25"/>
      <c r="AH16" s="25"/>
      <c r="AI16" s="25"/>
      <c r="AJ16" s="25"/>
      <c r="AK16" s="26"/>
      <c r="AL16" s="10">
        <f>COUNTIF(AM9:AM11,"ІІІ ур")</f>
        <v>0</v>
      </c>
      <c r="AM16" s="4">
        <f>(AL16/AL13)*100</f>
        <v>0</v>
      </c>
      <c r="AN16" s="2"/>
      <c r="AO16" s="2"/>
      <c r="AP16" s="2"/>
    </row>
    <row r="17" spans="2:42" x14ac:dyDescent="0.25">
      <c r="B17" s="22"/>
      <c r="C17" s="22"/>
      <c r="D17" s="2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6"/>
      <c r="AO17" s="3" t="s">
        <v>10</v>
      </c>
      <c r="AP17" s="3" t="s">
        <v>11</v>
      </c>
    </row>
    <row r="18" spans="2:42" x14ac:dyDescent="0.25">
      <c r="B18" s="22"/>
      <c r="C18" s="22"/>
      <c r="D18" s="27" t="s">
        <v>20</v>
      </c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9"/>
      <c r="AO18" s="19">
        <v>3</v>
      </c>
      <c r="AP18" s="15">
        <v>100</v>
      </c>
    </row>
    <row r="19" spans="2:42" x14ac:dyDescent="0.25">
      <c r="B19" s="22"/>
      <c r="C19" s="22"/>
      <c r="D19" s="30" t="s">
        <v>21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10">
        <v>0</v>
      </c>
      <c r="AP19" s="4">
        <v>0</v>
      </c>
    </row>
    <row r="20" spans="2:42" x14ac:dyDescent="0.25">
      <c r="B20" s="22"/>
      <c r="C20" s="22"/>
      <c r="D20" s="30" t="s">
        <v>23</v>
      </c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10">
        <v>3</v>
      </c>
      <c r="AP20" s="4">
        <v>100</v>
      </c>
    </row>
    <row r="21" spans="2:42" x14ac:dyDescent="0.25">
      <c r="B21" s="23"/>
      <c r="C21" s="23"/>
      <c r="D21" s="30" t="s">
        <v>22</v>
      </c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10">
        <f>COUNTIF(AP9:AP11,"ІІІ ур")</f>
        <v>0</v>
      </c>
      <c r="AP21" s="4">
        <v>0</v>
      </c>
    </row>
    <row r="73" spans="12:13" x14ac:dyDescent="0.25">
      <c r="L73" s="5">
        <v>1</v>
      </c>
      <c r="M73" s="5" t="s">
        <v>27</v>
      </c>
    </row>
    <row r="74" spans="12:13" x14ac:dyDescent="0.25">
      <c r="L74" s="5">
        <v>1.6</v>
      </c>
      <c r="M74" s="5" t="s">
        <v>28</v>
      </c>
    </row>
    <row r="75" spans="12:13" x14ac:dyDescent="0.25">
      <c r="L75" s="5">
        <v>2.6</v>
      </c>
      <c r="M75" s="5" t="s">
        <v>29</v>
      </c>
    </row>
  </sheetData>
  <mergeCells count="43">
    <mergeCell ref="A2:AQ2"/>
    <mergeCell ref="A3:AQ3"/>
    <mergeCell ref="A4:AQ4"/>
    <mergeCell ref="B6:AP6"/>
    <mergeCell ref="B7:B8"/>
    <mergeCell ref="C7:C8"/>
    <mergeCell ref="D7:L7"/>
    <mergeCell ref="P7:X7"/>
    <mergeCell ref="AB7:AJ7"/>
    <mergeCell ref="AK7:AK8"/>
    <mergeCell ref="AN7:AN8"/>
    <mergeCell ref="AO7:AO8"/>
    <mergeCell ref="AP7:AP8"/>
    <mergeCell ref="M7:M8"/>
    <mergeCell ref="N7:N8"/>
    <mergeCell ref="AM7:AM8"/>
    <mergeCell ref="D19:AN19"/>
    <mergeCell ref="D20:AN20"/>
    <mergeCell ref="D21:AN21"/>
    <mergeCell ref="B12:B21"/>
    <mergeCell ref="C12:C21"/>
    <mergeCell ref="D12:M12"/>
    <mergeCell ref="D13:M13"/>
    <mergeCell ref="P12:Y12"/>
    <mergeCell ref="P13:Y13"/>
    <mergeCell ref="P16:Y16"/>
    <mergeCell ref="AB12:AK12"/>
    <mergeCell ref="AB13:AK13"/>
    <mergeCell ref="AB14:AK14"/>
    <mergeCell ref="D18:AN18"/>
    <mergeCell ref="AB15:AK15"/>
    <mergeCell ref="AB16:AK16"/>
    <mergeCell ref="O7:O8"/>
    <mergeCell ref="Y7:Y8"/>
    <mergeCell ref="Z7:Z8"/>
    <mergeCell ref="AA7:AA8"/>
    <mergeCell ref="AL7:AL8"/>
    <mergeCell ref="D17:AN17"/>
    <mergeCell ref="D14:M14"/>
    <mergeCell ref="D15:M15"/>
    <mergeCell ref="D16:M16"/>
    <mergeCell ref="P14:Y14"/>
    <mergeCell ref="P15:Y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75"/>
  <sheetViews>
    <sheetView tabSelected="1" topLeftCell="I8" zoomScale="80" zoomScaleNormal="80" workbookViewId="0">
      <selection activeCell="D20" sqref="D20:AM20"/>
    </sheetView>
  </sheetViews>
  <sheetFormatPr defaultRowHeight="15" x14ac:dyDescent="0.25"/>
  <cols>
    <col min="2" max="2" width="4.85546875" customWidth="1"/>
    <col min="3" max="3" width="33.5703125" customWidth="1"/>
    <col min="4" max="4" width="6.140625" customWidth="1"/>
    <col min="5" max="5" width="8.5703125" customWidth="1"/>
    <col min="6" max="6" width="6.140625" customWidth="1"/>
    <col min="7" max="7" width="7.85546875" customWidth="1"/>
    <col min="8" max="8" width="4.85546875" customWidth="1"/>
    <col min="9" max="9" width="5.85546875" customWidth="1"/>
    <col min="10" max="10" width="9.85546875" customWidth="1"/>
    <col min="11" max="11" width="7.28515625" customWidth="1"/>
    <col min="12" max="12" width="5.7109375" customWidth="1"/>
    <col min="13" max="13" width="7.7109375" customWidth="1"/>
    <col min="14" max="21" width="7.28515625" customWidth="1"/>
    <col min="22" max="22" width="4.140625" customWidth="1"/>
    <col min="23" max="23" width="5.85546875" customWidth="1"/>
    <col min="24" max="24" width="8.7109375" customWidth="1"/>
    <col min="25" max="25" width="7.7109375" customWidth="1"/>
    <col min="26" max="26" width="8.5703125" customWidth="1"/>
    <col min="27" max="27" width="17.140625" customWidth="1"/>
    <col min="28" max="28" width="9.7109375" customWidth="1"/>
    <col min="29" max="29" width="6.42578125" customWidth="1"/>
    <col min="30" max="30" width="7.28515625" customWidth="1"/>
    <col min="31" max="31" width="6.5703125" customWidth="1"/>
    <col min="32" max="32" width="8.28515625" customWidth="1"/>
    <col min="33" max="33" width="7" customWidth="1"/>
    <col min="34" max="34" width="11.140625" customWidth="1"/>
    <col min="35" max="35" width="10.28515625" customWidth="1"/>
    <col min="36" max="37" width="5.140625" customWidth="1"/>
    <col min="38" max="38" width="9" customWidth="1"/>
  </cols>
  <sheetData>
    <row r="2" spans="1:42" x14ac:dyDescent="0.2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</row>
    <row r="3" spans="1:42" x14ac:dyDescent="0.25">
      <c r="A3" s="35" t="s">
        <v>16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</row>
    <row r="4" spans="1:42" x14ac:dyDescent="0.25">
      <c r="A4" s="35" t="s">
        <v>104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</row>
    <row r="6" spans="1:42" x14ac:dyDescent="0.25">
      <c r="B6" s="36" t="s">
        <v>1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</row>
    <row r="7" spans="1:42" ht="38.25" customHeight="1" x14ac:dyDescent="0.25">
      <c r="B7" s="38" t="s">
        <v>2</v>
      </c>
      <c r="C7" s="38" t="s">
        <v>3</v>
      </c>
      <c r="D7" s="38" t="s">
        <v>4</v>
      </c>
      <c r="E7" s="38"/>
      <c r="F7" s="38"/>
      <c r="G7" s="38"/>
      <c r="H7" s="47" t="s">
        <v>12</v>
      </c>
      <c r="I7" s="49" t="s">
        <v>13</v>
      </c>
      <c r="J7" s="45" t="s">
        <v>14</v>
      </c>
      <c r="K7" s="40" t="s">
        <v>5</v>
      </c>
      <c r="L7" s="40"/>
      <c r="M7" s="40"/>
      <c r="N7" s="40"/>
      <c r="O7" s="40"/>
      <c r="P7" s="40"/>
      <c r="Q7" s="40"/>
      <c r="R7" s="40"/>
      <c r="S7" s="40"/>
      <c r="T7" s="40"/>
      <c r="U7" s="40"/>
      <c r="V7" s="47" t="s">
        <v>12</v>
      </c>
      <c r="W7" s="49" t="s">
        <v>13</v>
      </c>
      <c r="X7" s="45" t="s">
        <v>14</v>
      </c>
      <c r="Y7" s="40" t="s">
        <v>6</v>
      </c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7" t="s">
        <v>12</v>
      </c>
      <c r="AK7" s="49" t="s">
        <v>13</v>
      </c>
      <c r="AL7" s="45" t="s">
        <v>14</v>
      </c>
      <c r="AM7" s="41" t="s">
        <v>7</v>
      </c>
      <c r="AN7" s="43" t="s">
        <v>8</v>
      </c>
      <c r="AO7" s="44" t="s">
        <v>9</v>
      </c>
    </row>
    <row r="8" spans="1:42" ht="225" customHeight="1" x14ac:dyDescent="0.25">
      <c r="B8" s="38"/>
      <c r="C8" s="38"/>
      <c r="D8" s="12" t="s">
        <v>46</v>
      </c>
      <c r="E8" s="12" t="s">
        <v>47</v>
      </c>
      <c r="F8" s="12" t="s">
        <v>48</v>
      </c>
      <c r="G8" s="12" t="s">
        <v>49</v>
      </c>
      <c r="H8" s="48"/>
      <c r="I8" s="50"/>
      <c r="J8" s="46"/>
      <c r="K8" s="20" t="s">
        <v>89</v>
      </c>
      <c r="L8" s="20" t="s">
        <v>79</v>
      </c>
      <c r="M8" s="20" t="s">
        <v>80</v>
      </c>
      <c r="N8" s="20" t="s">
        <v>84</v>
      </c>
      <c r="O8" s="20" t="s">
        <v>85</v>
      </c>
      <c r="P8" s="20" t="s">
        <v>86</v>
      </c>
      <c r="Q8" s="20" t="s">
        <v>88</v>
      </c>
      <c r="R8" s="20" t="s">
        <v>87</v>
      </c>
      <c r="S8" s="20" t="s">
        <v>81</v>
      </c>
      <c r="T8" s="20" t="s">
        <v>82</v>
      </c>
      <c r="U8" s="20" t="s">
        <v>83</v>
      </c>
      <c r="V8" s="48"/>
      <c r="W8" s="50"/>
      <c r="X8" s="46"/>
      <c r="Y8" s="12" t="s">
        <v>90</v>
      </c>
      <c r="Z8" s="12" t="s">
        <v>91</v>
      </c>
      <c r="AA8" s="12" t="s">
        <v>92</v>
      </c>
      <c r="AB8" s="12" t="s">
        <v>93</v>
      </c>
      <c r="AC8" s="12" t="s">
        <v>94</v>
      </c>
      <c r="AD8" s="12" t="s">
        <v>95</v>
      </c>
      <c r="AE8" s="12" t="s">
        <v>96</v>
      </c>
      <c r="AF8" s="12" t="s">
        <v>97</v>
      </c>
      <c r="AG8" s="12" t="s">
        <v>98</v>
      </c>
      <c r="AH8" s="12" t="s">
        <v>99</v>
      </c>
      <c r="AI8" s="12" t="s">
        <v>100</v>
      </c>
      <c r="AJ8" s="48"/>
      <c r="AK8" s="50"/>
      <c r="AL8" s="46"/>
      <c r="AM8" s="42"/>
      <c r="AN8" s="43"/>
      <c r="AO8" s="44"/>
    </row>
    <row r="9" spans="1:42" x14ac:dyDescent="0.25">
      <c r="B9" s="1">
        <v>1</v>
      </c>
      <c r="C9" s="1" t="s">
        <v>105</v>
      </c>
      <c r="D9" s="1">
        <v>3</v>
      </c>
      <c r="E9" s="1">
        <v>3</v>
      </c>
      <c r="F9" s="1">
        <v>2</v>
      </c>
      <c r="G9" s="1">
        <v>3</v>
      </c>
      <c r="H9" s="6">
        <v>11</v>
      </c>
      <c r="I9" s="8">
        <v>2.75</v>
      </c>
      <c r="J9" s="11" t="str">
        <f>IF(B9="","",VLOOKUP(I9,$J$73:$K$75,2,TRUE))</f>
        <v>ІІІ ур</v>
      </c>
      <c r="K9" s="1">
        <v>3</v>
      </c>
      <c r="L9" s="1">
        <v>3</v>
      </c>
      <c r="M9" s="1">
        <v>3</v>
      </c>
      <c r="N9" s="1">
        <v>3</v>
      </c>
      <c r="O9" s="1">
        <v>3</v>
      </c>
      <c r="P9" s="1">
        <v>3</v>
      </c>
      <c r="Q9" s="1">
        <v>3</v>
      </c>
      <c r="R9" s="1">
        <v>3</v>
      </c>
      <c r="S9" s="1">
        <v>3</v>
      </c>
      <c r="T9" s="1">
        <v>2</v>
      </c>
      <c r="U9" s="1">
        <v>2</v>
      </c>
      <c r="V9" s="6">
        <f t="shared" ref="V9:V11" si="0">SUM(K9:U9)</f>
        <v>31</v>
      </c>
      <c r="W9" s="8">
        <f t="shared" ref="W9:W11" si="1">AVERAGE(K9:U9)</f>
        <v>2.8181818181818183</v>
      </c>
      <c r="X9" s="11" t="str">
        <f>IF(P9="","",VLOOKUP(W9,$J$73:$K$75,2,TRUE))</f>
        <v>ІІІ ур</v>
      </c>
      <c r="Y9" s="1">
        <v>2</v>
      </c>
      <c r="Z9" s="1">
        <v>2</v>
      </c>
      <c r="AA9" s="1">
        <v>3</v>
      </c>
      <c r="AB9" s="1">
        <v>3</v>
      </c>
      <c r="AC9" s="1">
        <v>3</v>
      </c>
      <c r="AD9" s="1">
        <v>3</v>
      </c>
      <c r="AE9" s="1">
        <v>3</v>
      </c>
      <c r="AF9" s="1">
        <v>3</v>
      </c>
      <c r="AG9" s="1">
        <v>3</v>
      </c>
      <c r="AH9" s="1">
        <v>3</v>
      </c>
      <c r="AI9" s="1">
        <v>3</v>
      </c>
      <c r="AJ9" s="6">
        <f t="shared" ref="AJ9:AJ11" si="2">SUM(Y9:AI9)</f>
        <v>31</v>
      </c>
      <c r="AK9" s="8">
        <f t="shared" ref="AK9:AK11" si="3">AVERAGE(Y9:AI9)</f>
        <v>2.8181818181818183</v>
      </c>
      <c r="AL9" s="11" t="str">
        <f>IF(AD9="","",VLOOKUP(AK9,$J$73:$K$75,2,TRUE))</f>
        <v>ІІІ ур</v>
      </c>
      <c r="AM9" s="7">
        <f>H9+V9+AJ9</f>
        <v>73</v>
      </c>
      <c r="AN9" s="9">
        <f>AM9/26</f>
        <v>2.8076923076923075</v>
      </c>
      <c r="AO9" s="11" t="str">
        <f>IF(AG9="","",VLOOKUP(AN9,$J$73:$K$75,2,TRUE))</f>
        <v>ІІІ ур</v>
      </c>
    </row>
    <row r="10" spans="1:42" x14ac:dyDescent="0.25">
      <c r="B10" s="1">
        <v>2</v>
      </c>
      <c r="C10" s="1" t="s">
        <v>106</v>
      </c>
      <c r="D10" s="1">
        <v>3</v>
      </c>
      <c r="E10" s="1">
        <v>3</v>
      </c>
      <c r="F10" s="1">
        <v>2</v>
      </c>
      <c r="G10" s="1">
        <v>3</v>
      </c>
      <c r="H10" s="6">
        <v>11</v>
      </c>
      <c r="I10" s="8">
        <v>2.75</v>
      </c>
      <c r="J10" s="11" t="str">
        <f>IF(B10="","",VLOOKUP(I10,$J$73:$K$75,2,TRUE))</f>
        <v>ІІІ ур</v>
      </c>
      <c r="K10" s="1">
        <v>3</v>
      </c>
      <c r="L10" s="1">
        <v>3</v>
      </c>
      <c r="M10" s="1">
        <v>3</v>
      </c>
      <c r="N10" s="1">
        <v>3</v>
      </c>
      <c r="O10" s="1">
        <v>3</v>
      </c>
      <c r="P10" s="1">
        <v>3</v>
      </c>
      <c r="Q10" s="1">
        <v>3</v>
      </c>
      <c r="R10" s="1">
        <v>3</v>
      </c>
      <c r="S10" s="1">
        <v>3</v>
      </c>
      <c r="T10" s="1">
        <v>3</v>
      </c>
      <c r="U10" s="1">
        <v>3</v>
      </c>
      <c r="V10" s="6">
        <v>31</v>
      </c>
      <c r="W10" s="8">
        <v>2.82</v>
      </c>
      <c r="X10" s="11" t="str">
        <f>IF(P10="","",VLOOKUP(W10,$J$73:$K$75,2,TRUE))</f>
        <v>ІІІ ур</v>
      </c>
      <c r="Y10" s="1">
        <v>2</v>
      </c>
      <c r="Z10" s="1">
        <v>2</v>
      </c>
      <c r="AA10" s="1">
        <v>3</v>
      </c>
      <c r="AB10" s="1">
        <v>3</v>
      </c>
      <c r="AC10" s="1">
        <v>3</v>
      </c>
      <c r="AD10" s="1">
        <v>3</v>
      </c>
      <c r="AE10" s="1">
        <v>3</v>
      </c>
      <c r="AF10" s="1">
        <v>3</v>
      </c>
      <c r="AG10" s="1">
        <v>3</v>
      </c>
      <c r="AH10" s="1">
        <v>3</v>
      </c>
      <c r="AI10" s="1">
        <v>3</v>
      </c>
      <c r="AJ10" s="6">
        <v>31</v>
      </c>
      <c r="AK10" s="8">
        <v>2.82</v>
      </c>
      <c r="AL10" s="11" t="str">
        <f>IF(AD10="","",VLOOKUP(AK10,$J$73:$K$75,2,TRUE))</f>
        <v>ІІІ ур</v>
      </c>
      <c r="AM10" s="7">
        <v>73</v>
      </c>
      <c r="AN10" s="9">
        <v>2.80769</v>
      </c>
      <c r="AO10" s="11" t="str">
        <f>IF(AG10="","",VLOOKUP(AN10,$J$73:$K$75,2,TRUE))</f>
        <v>ІІІ ур</v>
      </c>
    </row>
    <row r="11" spans="1:42" x14ac:dyDescent="0.25">
      <c r="B11" s="1">
        <v>3</v>
      </c>
      <c r="C11" s="1" t="s">
        <v>107</v>
      </c>
      <c r="D11" s="1">
        <v>2</v>
      </c>
      <c r="E11" s="1">
        <v>3</v>
      </c>
      <c r="F11" s="1">
        <v>3</v>
      </c>
      <c r="G11" s="1">
        <v>3</v>
      </c>
      <c r="H11" s="6">
        <v>11</v>
      </c>
      <c r="I11" s="8">
        <v>2.75</v>
      </c>
      <c r="J11" s="11" t="str">
        <f>IF(B11="","",VLOOKUP(I11,$J$73:$K$75,2,TRUE))</f>
        <v>ІІІ ур</v>
      </c>
      <c r="K11" s="1">
        <v>3</v>
      </c>
      <c r="L11" s="1">
        <v>3</v>
      </c>
      <c r="M11" s="1">
        <v>3</v>
      </c>
      <c r="N11" s="1">
        <v>3</v>
      </c>
      <c r="O11" s="1">
        <v>3</v>
      </c>
      <c r="P11" s="1">
        <v>3</v>
      </c>
      <c r="Q11" s="1">
        <v>3</v>
      </c>
      <c r="R11" s="1">
        <v>3</v>
      </c>
      <c r="S11" s="1">
        <v>3</v>
      </c>
      <c r="T11" s="1">
        <v>2</v>
      </c>
      <c r="U11" s="1">
        <v>2</v>
      </c>
      <c r="V11" s="6">
        <f t="shared" si="0"/>
        <v>31</v>
      </c>
      <c r="W11" s="8">
        <f t="shared" si="1"/>
        <v>2.8181818181818183</v>
      </c>
      <c r="X11" s="11" t="str">
        <f>IF(P11="","",VLOOKUP(W11,$J$73:$K$75,2,TRUE))</f>
        <v>ІІІ ур</v>
      </c>
      <c r="Y11" s="1">
        <v>2</v>
      </c>
      <c r="Z11" s="1">
        <v>2</v>
      </c>
      <c r="AA11" s="1">
        <v>3</v>
      </c>
      <c r="AB11" s="1">
        <v>3</v>
      </c>
      <c r="AC11" s="1">
        <v>3</v>
      </c>
      <c r="AD11" s="1">
        <v>3</v>
      </c>
      <c r="AE11" s="1">
        <v>3</v>
      </c>
      <c r="AF11" s="1">
        <v>3</v>
      </c>
      <c r="AG11" s="1">
        <v>3</v>
      </c>
      <c r="AH11" s="1">
        <v>3</v>
      </c>
      <c r="AI11" s="1">
        <v>3</v>
      </c>
      <c r="AJ11" s="6">
        <f t="shared" si="2"/>
        <v>31</v>
      </c>
      <c r="AK11" s="8">
        <f t="shared" si="3"/>
        <v>2.8181818181818183</v>
      </c>
      <c r="AL11" s="11" t="str">
        <f>IF(AD11="","",VLOOKUP(AK11,$J$73:$K$75,2,TRUE))</f>
        <v>ІІІ ур</v>
      </c>
      <c r="AM11" s="7">
        <f t="shared" ref="AM11" si="4">H11+V11+AJ11</f>
        <v>73</v>
      </c>
      <c r="AN11" s="9">
        <f t="shared" ref="AN11" si="5">AM11/26</f>
        <v>2.8076923076923075</v>
      </c>
      <c r="AO11" s="11" t="str">
        <f>IF(AG11="","",VLOOKUP(AN11,$J$73:$K$75,2,TRUE))</f>
        <v>ІІІ ур</v>
      </c>
    </row>
    <row r="12" spans="1:42" x14ac:dyDescent="0.25">
      <c r="B12" s="21"/>
      <c r="C12" s="21"/>
      <c r="D12" s="24"/>
      <c r="E12" s="25"/>
      <c r="F12" s="25"/>
      <c r="G12" s="25"/>
      <c r="H12" s="26"/>
      <c r="I12" s="1" t="s">
        <v>15</v>
      </c>
      <c r="J12" s="16" t="s">
        <v>11</v>
      </c>
      <c r="K12" s="24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6"/>
      <c r="W12" s="1" t="s">
        <v>15</v>
      </c>
      <c r="X12" s="16" t="s">
        <v>11</v>
      </c>
      <c r="Y12" s="24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6"/>
      <c r="AK12" s="1" t="s">
        <v>15</v>
      </c>
      <c r="AL12" s="16" t="s">
        <v>11</v>
      </c>
      <c r="AM12" s="2"/>
      <c r="AN12" s="2"/>
      <c r="AO12" s="2"/>
    </row>
    <row r="13" spans="1:42" x14ac:dyDescent="0.25">
      <c r="B13" s="22"/>
      <c r="C13" s="22"/>
      <c r="D13" s="24" t="s">
        <v>19</v>
      </c>
      <c r="E13" s="25"/>
      <c r="F13" s="25"/>
      <c r="G13" s="25"/>
      <c r="H13" s="26"/>
      <c r="I13" s="15">
        <v>3</v>
      </c>
      <c r="J13" s="15">
        <v>100</v>
      </c>
      <c r="K13" s="24" t="s">
        <v>19</v>
      </c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6"/>
      <c r="W13" s="15">
        <v>3</v>
      </c>
      <c r="X13" s="15">
        <v>100</v>
      </c>
      <c r="Y13" s="24" t="s">
        <v>19</v>
      </c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6"/>
      <c r="AK13" s="15">
        <v>3</v>
      </c>
      <c r="AL13" s="15">
        <v>100</v>
      </c>
      <c r="AM13" s="2"/>
      <c r="AN13" s="2"/>
      <c r="AO13" s="2"/>
    </row>
    <row r="14" spans="1:42" x14ac:dyDescent="0.25">
      <c r="B14" s="22"/>
      <c r="C14" s="22"/>
      <c r="D14" s="24" t="s">
        <v>24</v>
      </c>
      <c r="E14" s="25"/>
      <c r="F14" s="25"/>
      <c r="G14" s="25"/>
      <c r="H14" s="26"/>
      <c r="I14" s="10">
        <f>COUNTIF(J9:J11,"І ур")</f>
        <v>0</v>
      </c>
      <c r="J14" s="4">
        <f>(I14/I13)*100</f>
        <v>0</v>
      </c>
      <c r="K14" s="24" t="s">
        <v>24</v>
      </c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6"/>
      <c r="W14" s="10">
        <f>COUNTIF(X9:X11,"І ур")</f>
        <v>0</v>
      </c>
      <c r="X14" s="4">
        <f>(W14/W13)*100</f>
        <v>0</v>
      </c>
      <c r="Y14" s="24" t="s">
        <v>24</v>
      </c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6"/>
      <c r="AK14" s="10">
        <f>COUNTIF(AL9:AL11,"І ур")</f>
        <v>0</v>
      </c>
      <c r="AL14" s="4">
        <f>(AK14/AK13)*100</f>
        <v>0</v>
      </c>
      <c r="AM14" s="2"/>
      <c r="AN14" s="2"/>
      <c r="AO14" s="2"/>
    </row>
    <row r="15" spans="1:42" x14ac:dyDescent="0.25">
      <c r="B15" s="22"/>
      <c r="C15" s="22"/>
      <c r="D15" s="24" t="s">
        <v>25</v>
      </c>
      <c r="E15" s="25"/>
      <c r="F15" s="25"/>
      <c r="G15" s="25"/>
      <c r="H15" s="26"/>
      <c r="I15" s="10">
        <f>COUNTIF(J9:J11,"ІІ ур")</f>
        <v>0</v>
      </c>
      <c r="J15" s="4">
        <f>(I15/I13)*100</f>
        <v>0</v>
      </c>
      <c r="K15" s="24" t="s">
        <v>25</v>
      </c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6"/>
      <c r="W15" s="10">
        <f>COUNTIF(X9:X11,"ІІ ур")</f>
        <v>0</v>
      </c>
      <c r="X15" s="4">
        <f>(W15/W13)*100</f>
        <v>0</v>
      </c>
      <c r="Y15" s="24" t="s">
        <v>25</v>
      </c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6"/>
      <c r="AK15" s="10">
        <f>COUNTIF(AL9:AL11,"ІІ ур")</f>
        <v>0</v>
      </c>
      <c r="AL15" s="4">
        <f>(AK15/AK13)*100</f>
        <v>0</v>
      </c>
      <c r="AM15" s="2"/>
      <c r="AN15" s="2"/>
      <c r="AO15" s="2"/>
    </row>
    <row r="16" spans="1:42" x14ac:dyDescent="0.25">
      <c r="B16" s="22"/>
      <c r="C16" s="22"/>
      <c r="D16" s="24" t="s">
        <v>26</v>
      </c>
      <c r="E16" s="25"/>
      <c r="F16" s="25"/>
      <c r="G16" s="25"/>
      <c r="H16" s="26"/>
      <c r="I16" s="10">
        <v>3</v>
      </c>
      <c r="J16" s="4">
        <v>100</v>
      </c>
      <c r="K16" s="24" t="s">
        <v>26</v>
      </c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6"/>
      <c r="W16" s="10">
        <v>3</v>
      </c>
      <c r="X16" s="4">
        <v>100</v>
      </c>
      <c r="Y16" s="24" t="s">
        <v>26</v>
      </c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6"/>
      <c r="AK16" s="10">
        <v>3</v>
      </c>
      <c r="AL16" s="4">
        <f>(AK16/AK13)*100</f>
        <v>100</v>
      </c>
      <c r="AM16" s="2"/>
      <c r="AN16" s="2"/>
      <c r="AO16" s="2"/>
    </row>
    <row r="17" spans="2:41" x14ac:dyDescent="0.25">
      <c r="B17" s="22"/>
      <c r="C17" s="22"/>
      <c r="D17" s="55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7"/>
      <c r="AN17" s="3" t="s">
        <v>10</v>
      </c>
      <c r="AO17" s="3" t="s">
        <v>11</v>
      </c>
    </row>
    <row r="18" spans="2:41" x14ac:dyDescent="0.25">
      <c r="B18" s="22"/>
      <c r="C18" s="22"/>
      <c r="D18" s="27" t="s">
        <v>20</v>
      </c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9"/>
      <c r="AN18" s="15">
        <v>3</v>
      </c>
      <c r="AO18" s="15">
        <v>100</v>
      </c>
    </row>
    <row r="19" spans="2:41" x14ac:dyDescent="0.25">
      <c r="B19" s="22"/>
      <c r="C19" s="22"/>
      <c r="D19" s="30" t="s">
        <v>21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10">
        <v>0</v>
      </c>
      <c r="AO19" s="4">
        <f>(AN19/AN18)*100</f>
        <v>0</v>
      </c>
    </row>
    <row r="20" spans="2:41" x14ac:dyDescent="0.25">
      <c r="B20" s="22"/>
      <c r="C20" s="22"/>
      <c r="D20" s="30" t="s">
        <v>23</v>
      </c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10">
        <v>0</v>
      </c>
      <c r="AO20" s="4">
        <f>(AN20/AN18)*100</f>
        <v>0</v>
      </c>
    </row>
    <row r="21" spans="2:41" x14ac:dyDescent="0.25">
      <c r="B21" s="23"/>
      <c r="C21" s="23"/>
      <c r="D21" s="30" t="s">
        <v>22</v>
      </c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10">
        <v>3</v>
      </c>
      <c r="AO21" s="4">
        <f>(AN21/AN18)*100</f>
        <v>100</v>
      </c>
    </row>
    <row r="73" spans="10:11" x14ac:dyDescent="0.25">
      <c r="J73" s="5">
        <v>1</v>
      </c>
      <c r="K73" s="5" t="s">
        <v>27</v>
      </c>
    </row>
    <row r="74" spans="10:11" x14ac:dyDescent="0.25">
      <c r="J74" s="5">
        <v>1.6</v>
      </c>
      <c r="K74" s="5" t="s">
        <v>28</v>
      </c>
    </row>
    <row r="75" spans="10:11" x14ac:dyDescent="0.25">
      <c r="J75" s="5">
        <v>2.6</v>
      </c>
      <c r="K75" s="5" t="s">
        <v>29</v>
      </c>
    </row>
  </sheetData>
  <mergeCells count="43">
    <mergeCell ref="A2:AP2"/>
    <mergeCell ref="A3:AP3"/>
    <mergeCell ref="A4:AP4"/>
    <mergeCell ref="B6:AO6"/>
    <mergeCell ref="B7:B8"/>
    <mergeCell ref="C7:C8"/>
    <mergeCell ref="D7:G7"/>
    <mergeCell ref="K7:U7"/>
    <mergeCell ref="Y7:AI7"/>
    <mergeCell ref="AJ7:AJ8"/>
    <mergeCell ref="AM7:AM8"/>
    <mergeCell ref="AN7:AN8"/>
    <mergeCell ref="AO7:AO8"/>
    <mergeCell ref="H7:H8"/>
    <mergeCell ref="I7:I8"/>
    <mergeCell ref="AL7:AL8"/>
    <mergeCell ref="D17:AM17"/>
    <mergeCell ref="D19:AM19"/>
    <mergeCell ref="D20:AM20"/>
    <mergeCell ref="D21:AM21"/>
    <mergeCell ref="B12:B21"/>
    <mergeCell ref="C12:C21"/>
    <mergeCell ref="D18:AM18"/>
    <mergeCell ref="D12:H12"/>
    <mergeCell ref="D13:H13"/>
    <mergeCell ref="K12:V12"/>
    <mergeCell ref="K13:V13"/>
    <mergeCell ref="Y12:AJ12"/>
    <mergeCell ref="Y13:AJ13"/>
    <mergeCell ref="D14:H14"/>
    <mergeCell ref="Y14:AJ14"/>
    <mergeCell ref="Y15:AJ15"/>
    <mergeCell ref="J7:J8"/>
    <mergeCell ref="V7:V8"/>
    <mergeCell ref="W7:W8"/>
    <mergeCell ref="X7:X8"/>
    <mergeCell ref="AK7:AK8"/>
    <mergeCell ref="Y16:AJ16"/>
    <mergeCell ref="D15:H15"/>
    <mergeCell ref="D16:H16"/>
    <mergeCell ref="K14:V14"/>
    <mergeCell ref="K15:V15"/>
    <mergeCell ref="K16:V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4-х старт</vt:lpstr>
      <vt:lpstr>от 4-х промежуток</vt:lpstr>
      <vt:lpstr>от 4-х итог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2023-09-07T12:08:43Z</dcterms:modified>
</cp:coreProperties>
</file>